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01" sheetId="3" r:id="rId3"/>
    <sheet name="SO 11-01" sheetId="4" r:id="rId4"/>
    <sheet name="SO 13-01" sheetId="5" r:id="rId5"/>
    <sheet name="SO 20-01" sheetId="6" r:id="rId6"/>
    <sheet name="SO 30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<sst xmlns="http://schemas.openxmlformats.org/spreadsheetml/2006/main" count="2306" uniqueCount="545">
  <si>
    <t>Aspe</t>
  </si>
  <si>
    <t>Rekapitulace ceny</t>
  </si>
  <si>
    <t>S632000170</t>
  </si>
  <si>
    <t>Rekonstrukce mostu v km 2,316 na trati Strakonice - Volary</t>
  </si>
  <si>
    <t>ZŘ</t>
  </si>
  <si>
    <t>20230131_OTSKP2022_CU2022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</si>
  <si>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</si>
  <si>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</si>
  <si>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</si>
  <si>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</si>
  <si>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</si>
  <si>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</si>
  <si>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</si>
  <si>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</si>
  <si>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</si>
  <si>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</si>
  <si>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</si>
  <si>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</si>
  <si>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</si>
  <si>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</si>
  <si>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</si>
  <si>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</si>
  <si>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</si>
  <si>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</si>
  <si>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</si>
  <si>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</si>
  <si>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</si>
  <si>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</si>
  <si>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</si>
  <si>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</si>
  <si>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</si>
  <si>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</si>
  <si>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</si>
  <si>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</si>
  <si>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</si>
  <si>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</si>
  <si>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</si>
  <si>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</si>
  <si>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</si>
  <si>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</si>
  <si>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</si>
  <si>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</si>
  <si>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</si>
  <si>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</si>
  <si>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</si>
  <si>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</si>
  <si>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</si>
  <si>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</si>
  <si>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</si>
  <si>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</si>
  <si>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</si>
  <si>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15112</t>
  </si>
  <si>
    <t/>
  </si>
  <si>
    <t>POPLATKY ZA LIKVIDACI ODPADŮ NEKONTAMINOVANÝCH - 17 05 04 VYTĚŽENÉ ZEMINY A HORNINY - II. TŘÍDA TĚŽITELNOSTI</t>
  </si>
  <si>
    <t>T</t>
  </si>
  <si>
    <t>2022_OTSKP</t>
  </si>
  <si>
    <t>PP</t>
  </si>
  <si>
    <t>VV</t>
  </si>
  <si>
    <t>Úprava banketových stezek oboustranně - 238,5*1,8=429,3 [A]</t>
  </si>
  <si>
    <t>TS</t>
  </si>
  <si>
    <t>Technická specifikace položky odpovídá příslušné cenové soustavě.</t>
  </si>
  <si>
    <t>15210</t>
  </si>
  <si>
    <t>POPLATKY ZA LIKVIDACI ODPADŮ NEKONTAMINOVANÝCH - 17 01 01 ŽELEZNIČNÍ PRAŽCE BETONOVÉ</t>
  </si>
  <si>
    <t>21*0,265=5,6 [A]</t>
  </si>
  <si>
    <t>15250</t>
  </si>
  <si>
    <t>POPLATKY ZA LIKVIDACI ODPADŮ NEKONTAMINOVANÝCH - 17 02 03 POLYETYLÉNOVÉ PODLOŽKY (ŽEL. SVRŠEK)</t>
  </si>
  <si>
    <t>(21+513)*2*0,00008=0,1 [A]</t>
  </si>
  <si>
    <t>4</t>
  </si>
  <si>
    <t>15260</t>
  </si>
  <si>
    <t>POPLATKY ZA LIKVIDACI ODPADŮ NEKONTAMINOVANÝCH - 07 02 99 PRYŽOVÉ PODLOŽKY (ŽEL. SVRŠEK)</t>
  </si>
  <si>
    <t>(21+513)*2*0,00016=0,2 [A]</t>
  </si>
  <si>
    <t>5</t>
  </si>
  <si>
    <t>15520</t>
  </si>
  <si>
    <t>POPLATKY ZA LIKVIDACI ODPADŮ NEBEZPEČNÝCH - 17 02 04* ŽELEZNIČNÍ PRAŽCE DŘEVĚNÉ</t>
  </si>
  <si>
    <t>513*0,08=41,0 [A]</t>
  </si>
  <si>
    <t>Zemní práce</t>
  </si>
  <si>
    <t>6</t>
  </si>
  <si>
    <t>12583A</t>
  </si>
  <si>
    <t>VYKOPÁVKY ZE ZEMNÍKŮ A SKLÁDEK TŘ. II - BEZ DOPRAVY</t>
  </si>
  <si>
    <t>M3</t>
  </si>
  <si>
    <t>výkop z čištění stezek na skládku</t>
  </si>
  <si>
    <t>zemina z čištění příkopů z deponie na skládku 2*477*0,25=238,5 [A]</t>
  </si>
  <si>
    <t>7</t>
  </si>
  <si>
    <t>12583B</t>
  </si>
  <si>
    <t>VYKOPÁVKY ZE ZEMNÍKŮ A SKLÁDEK TŘ. II - DOPRAVA</t>
  </si>
  <si>
    <t>M3KM</t>
  </si>
  <si>
    <t>238,5*25=5 962,5 [A]</t>
  </si>
  <si>
    <t>8</t>
  </si>
  <si>
    <t>12931</t>
  </si>
  <si>
    <t>ČIŠTĚNÍ PŘÍKOPŮ OD NÁNOSU DO 0,25M3/M</t>
  </si>
  <si>
    <t>M</t>
  </si>
  <si>
    <t>Úprava banketových stezek oboustranně - 2*477=954,0 [A]</t>
  </si>
  <si>
    <t>9</t>
  </si>
  <si>
    <t>17320</t>
  </si>
  <si>
    <t>ZEMNÍ KRAJNICE A DOSYPÁVKY BEZ ZHUTNĚNÍ</t>
  </si>
  <si>
    <t>uložení podsítné frakce z čištění v místě stavby</t>
  </si>
  <si>
    <t>uložení podsítné frakce z čištění v místě stavby - 504*0,4=201,6 [A]  
uložení vyzískaného kolejového lože v místě - 252=252,0 [B]  
Celkem: A+B=453,6 [C]</t>
  </si>
  <si>
    <t>Komunikace</t>
  </si>
  <si>
    <t>10</t>
  </si>
  <si>
    <t>512550</t>
  </si>
  <si>
    <t>KOLEJOVÉ LOŽE - ZŘÍZENÍ Z KAMENIVA HRUBÉHO DRCENÉHO (ŠTĚRK)</t>
  </si>
  <si>
    <t>štěrk v místě přejezdu a nového mostu s průběžným KL - 197=197,0 [A]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</si>
  <si>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</si>
  <si>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11</t>
  </si>
  <si>
    <t>513550</t>
  </si>
  <si>
    <t>KOLEJOVÉ LOŽE - DOPLNĚNÍ Z KAMENIVA HRUBÉHO DRCENÉHO (ŠTĚRK)</t>
  </si>
  <si>
    <t>doplnění po čištění - 504*0,4=201,6 [A]  
doplnění po směr. a výš. úpravě na stávajících úsecích - 19=19,0 [B]  
Celkem: A+B=220,6 [C]</t>
  </si>
  <si>
    <t>12</t>
  </si>
  <si>
    <t>514000</t>
  </si>
  <si>
    <t>KOLEJOVÉ LOŽE - PROČIŠTĚNÍ</t>
  </si>
  <si>
    <t>240*2,1=504,0 [A]</t>
  </si>
  <si>
    <t>13</t>
  </si>
  <si>
    <t>R528900</t>
  </si>
  <si>
    <t>KOLEJ 49 E1 R350HT, "L", BEZSTYKOVÁ, OCELOVÝ Y, UP. PRUŽNÉ</t>
  </si>
  <si>
    <t>R-položka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</si>
  <si>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</si>
  <si>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14</t>
  </si>
  <si>
    <t>541332</t>
  </si>
  <si>
    <t>ZDVIH KOLEJE NA PRAŽCÍCH OCELOVÝCH OD 0 PŘES 200 MM</t>
  </si>
  <si>
    <t>v místě strojního čištění</t>
  </si>
  <si>
    <t>15</t>
  </si>
  <si>
    <t>542111</t>
  </si>
  <si>
    <t>SMĚROVÉ A VÝŠKOVÉ VYROVNÁNÍ KOLEJE NA PRAŽCÍCH DŘEVĚNÝCH DO 0,05 M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</si>
  <si>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</si>
  <si>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16</t>
  </si>
  <si>
    <t>542121</t>
  </si>
  <si>
    <t>SMĚROVÉ A VÝŠKOVÉ VYROVNÁNÍ KOLEJE NA PRAŽCÍCH BETONOVÝCH DO 0,05 M</t>
  </si>
  <si>
    <t>17</t>
  </si>
  <si>
    <t>549311</t>
  </si>
  <si>
    <t>ZRUŠENÍ A ZNOVUZŘÍZENÍ BEZSTYKOVÉ KOLEJE NA NEDEMONTOVANÝCH ÚSECÍCH V KOLEJI</t>
  </si>
  <si>
    <t>18</t>
  </si>
  <si>
    <t>549331</t>
  </si>
  <si>
    <t>ZŘÍZENÍ BEZSTYKOVÉ KOLEJE NA STÁVAJÍCÍCH ÚSECÍCH V KOLEJI</t>
  </si>
  <si>
    <t>Ostatní konstrukce a práce</t>
  </si>
  <si>
    <t>19</t>
  </si>
  <si>
    <t>R923122</t>
  </si>
  <si>
    <t>HEKTOMETROVNÍK Z UŽITÉHO MATERIÁLU - NÁTĚR</t>
  </si>
  <si>
    <t>KUS</t>
  </si>
  <si>
    <t>1. Položka obsahuje:  
– dodávku a osazení včetně nutných zemních prací a obetonování  
– případnou obnovu nátěru  
– odrazky nebo retroreflexní fólie  
2. Položka neobsahuje:  
X  
3. Způsob měření:  
Udává se počet kusů kompletní konstrukce nebo práce.</t>
  </si>
  <si>
    <t>20</t>
  </si>
  <si>
    <t>923471</t>
  </si>
  <si>
    <t>SKLONOVNÍK</t>
  </si>
  <si>
    <t>21</t>
  </si>
  <si>
    <t>923821</t>
  </si>
  <si>
    <t>SLOUPEK DN 60 PRO NÁVĚST</t>
  </si>
  <si>
    <t>pro sklonovník</t>
  </si>
  <si>
    <t>22</t>
  </si>
  <si>
    <t>923941</t>
  </si>
  <si>
    <t>ZAJIŠŤOVACÍ ZNAČKA KONZOLOVÁ (K) VČETNĚ OCELOVÉHO SLOUPKU</t>
  </si>
  <si>
    <t>23</t>
  </si>
  <si>
    <t>965010</t>
  </si>
  <si>
    <t>ODSTRANĚNÍ KOLEJOVÉHO LOŽE A DRÁŽNÍCH STEZEK</t>
  </si>
  <si>
    <t>24</t>
  </si>
  <si>
    <t>965022</t>
  </si>
  <si>
    <t>ODSTRANĚNÍ KOLEJOVÉHO LOŽE A DRÁŽNÍCH STEZEK - ODVOZ NA MEZIDEPONII</t>
  </si>
  <si>
    <t>252*5=1 260,0 [A]</t>
  </si>
  <si>
    <t>25</t>
  </si>
  <si>
    <t>965090</t>
  </si>
  <si>
    <t>ODSTRANĚNÍ KOLEJOVÉHO LOŽE A DRÁŽNÍCH STEZEK - DOPRAVA VÝSIVEK</t>
  </si>
  <si>
    <t>předpoklad 40% podsítné frakce z čištění bude využito v rámci stavby (stezky, dosypání svahu)</t>
  </si>
  <si>
    <t>504*0,4*10=2 016,0 [A]</t>
  </si>
  <si>
    <t>26</t>
  </si>
  <si>
    <t>965113</t>
  </si>
  <si>
    <t>DEMONTÁŽ KOLEJE NA BETONOVÝCH PRAŽCÍCH DO KOLEJOVÝCH POLÍ S ODVOZEM NA MONTÁŽNÍ ZÁKLADNU S NÁSLEDNÝM ROZEBRÁNÍM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</si>
  <si>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kolejových polí a jejich hrubé očištění  
– naložení vybouraného materiálu na dopravní prostředek  
– odvoz kolejových polí z místa demontáže na montážní základnu  
– rozebrání kolejových polí na montážní základně do součástí  
– příplatky za ztížené podmínky při práci v kolejišti, např. za překážky na straně koleje apod.  
2. Položka neobsahuje:  
– odvoz nevyhovujícího materiálu na likvidaci  
– poplatky za likvidaci odpadů, nacení se položkami ze ssd 0  
3. Způsob měření:  
Měří se délka koleje ve smyslu ČSN 73 6360, tj. v ose koleje.</t>
  </si>
  <si>
    <t>27</t>
  </si>
  <si>
    <t>965116</t>
  </si>
  <si>
    <t>DEMONTÁŽ KOLEJE NA BETONOVÝCH PRAŽCÍCH - ODVOZ ROZEBRANÝCH SOUČÁSTÍ (Z MÍSTA DEMONTÁŽE NEBO Z MONTÁŽNÍ ZÁKLADNY) K LIKVIDACI</t>
  </si>
  <si>
    <t>tkm</t>
  </si>
  <si>
    <t>bet. pražce na skládku do 25km  
ocel. součástí ponechány na dem.základně (předpoklad v Žst. Strakonice)</t>
  </si>
  <si>
    <t>bet. pražce - 21*0,265*25=139,1 [A]</t>
  </si>
  <si>
    <t>28</t>
  </si>
  <si>
    <t>965123</t>
  </si>
  <si>
    <t>DEMONTÁŽ KOLEJE NA DŘEVĚNÝCH PRAŽCÍCH DO KOLEJOVÝCH POLÍ S ODVOZEM NA MONTÁŽNÍ ZÁKLADNU S NÁSLEDNÝM ROZEBRÁNÍM</t>
  </si>
  <si>
    <t>29</t>
  </si>
  <si>
    <t>965126</t>
  </si>
  <si>
    <t>DEMONTÁŽ KOLEJE NA DŘEVĚNÝCH PRAŽCÍCH - ODVOZ ROZEBRANÝCH SOUČÁSTÍ (Z MÍSTA DEMONTÁŽE NEBO Z MONTÁŽNÍ ZÁKLADNY) K LIKVIDACI</t>
  </si>
  <si>
    <t>dř. pražce na skládku do 150km  
ocel. součástí ponechány na dem.základně (předpoklad v Žst. Strakonice)</t>
  </si>
  <si>
    <t>dř. pražce - 513*0,08*150=6 156,0 [A]</t>
  </si>
  <si>
    <t xml:space="preserve">  SO 10-01.01</t>
  </si>
  <si>
    <t>Železniční svršek - následné podbití</t>
  </si>
  <si>
    <t>SO 10-01.01</t>
  </si>
  <si>
    <t>(359,5+100)*3,4*0,02=31,2 [A]</t>
  </si>
  <si>
    <t>542311</t>
  </si>
  <si>
    <t>NÁSLEDNÁ ÚPRAVA SMĚROVÉHO A VÝŠKOVÉHO USPOŘÁDÁNÍ KOLEJE - PRAŽCE DŘEVĚNÉ NEBO OCELOVÉ</t>
  </si>
  <si>
    <t>činnosti související s vyklizením žel. svršku. Např. odstranění a znovu osazení žel. přejezdu a pod.</t>
  </si>
  <si>
    <t>Položka obsahuje:  
- geodetické měření koleje pro následnou směrovou a výškovou úpravu koleje do předepsané  
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</si>
  <si>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542313</t>
  </si>
  <si>
    <t>NÁSLEDNÁ ÚPRAVA SMĚROVÉHO A VÝŠKOVÉHO USPOŘÁDÁNÍ KOLEJE - PRAŽCE OCELOVÉ TVARU "Y"</t>
  </si>
  <si>
    <t xml:space="preserve">  SO 11-01</t>
  </si>
  <si>
    <t>Železniční spodek</t>
  </si>
  <si>
    <t>SO 11-01</t>
  </si>
  <si>
    <t>015112</t>
  </si>
  <si>
    <t>904</t>
  </si>
  <si>
    <t>456*1,8=820,8 [A]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</si>
  <si>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</si>
  <si>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12383A</t>
  </si>
  <si>
    <t>ODKOP PRO SPOD STAVBU SILNIC A ŽELEZNIC TŘ. II - BEZ DOPRAVY</t>
  </si>
  <si>
    <t>v místě ZKPP mostu - 140=140,0 [A]  
v místě ZKPP přejezdu - 79=79,0 [B]  
reprofilace příkopů v km 2,023-2,090 oboustraně - 136=136,0 [C]  
reprofilace příkopů v km 1,958-2,023 oboustraně - 101=101,0 [D]  
Celkem: A+B+C+D=456,0 [E]</t>
  </si>
  <si>
    <t>12383B</t>
  </si>
  <si>
    <t>ODKOP PRO SPOD STAVBU SILNIC A ŽELEZNIC TŘ. II - DOPRAVA</t>
  </si>
  <si>
    <t>odvoz na mezideponii - 456*5=2 280,0 [A]</t>
  </si>
  <si>
    <t>zemina z mezideponie na skládku</t>
  </si>
  <si>
    <t>odvoz zeminy na skládku - 456*25=11 400,0 [A]</t>
  </si>
  <si>
    <t>12683</t>
  </si>
  <si>
    <t>ZŘÍZENÍ STUPŇŮ V PODLOŽÍ NÁSYPŮ TŘ. II</t>
  </si>
  <si>
    <t>Rozšíření náspového tělesa svahovými stupni pro uložení výzisku kolejového lože</t>
  </si>
  <si>
    <t>13283A</t>
  </si>
  <si>
    <t>HLOUBENÍ RÝH ŠÍŘ DO 2M PAŽ I NEPAŽ TŘ. II - BEZ DOPRAVY</t>
  </si>
  <si>
    <t>13283B</t>
  </si>
  <si>
    <t>HLOUBENÍ RÝH ŠÍŘ DO 2M PAŽ I NEPAŽ TŘ. II - DOPRAVA</t>
  </si>
  <si>
    <t>odvoz na mezideponii - 6*5=30,0 [A]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</si>
  <si>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</si>
  <si>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</si>
  <si>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</si>
  <si>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žebra štěrkodrtí fr. 16/32 mm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</si>
  <si>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</si>
  <si>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18120</t>
  </si>
  <si>
    <t>ÚPRAVA PLÁNĚ SE ZHUTNĚNÍM V HORNINĚ TŘ. II</t>
  </si>
  <si>
    <t>M2</t>
  </si>
  <si>
    <t>v místě ZKPP mostu - 330=330,0 [A]  
v místě ZKPP přejezdu - 242=242,0 [B]  
Celkem: A+B=572,0 [C]</t>
  </si>
  <si>
    <t>Základy</t>
  </si>
  <si>
    <t>21461</t>
  </si>
  <si>
    <t>SEPARAČNÍ GEOTEXTILIE</t>
  </si>
  <si>
    <t>vyložení rýhy separační geotextílií</t>
  </si>
  <si>
    <t>21461G</t>
  </si>
  <si>
    <t>SEPARAČNÍ GEOTEXTILIE DO 800G/M2</t>
  </si>
  <si>
    <t>v místě ZKPP mostu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</si>
  <si>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</si>
  <si>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</si>
  <si>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</si>
  <si>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ochrana svahu od km 2,230 - 2,295 po levé straně</t>
  </si>
  <si>
    <t>Vodorovné konstrukce</t>
  </si>
  <si>
    <t>45131</t>
  </si>
  <si>
    <t>PODKL A VÝPLŇ VRSTVY Z PROST BET</t>
  </si>
  <si>
    <t>beton lože tl. 50 mm pro odvodnění ZKPP</t>
  </si>
  <si>
    <t>45157</t>
  </si>
  <si>
    <t>PODKLADNÍ A VÝPLŇOVÉ VRSTVY Z KAMENIVA TĚŽENÉHO</t>
  </si>
  <si>
    <t>vyrovnávací vrstva trativodu z písku tl. 50 mm</t>
  </si>
  <si>
    <t>501101</t>
  </si>
  <si>
    <t>ZŘÍZENÍ KONSTRUKČNÍ VRSTVY TĚLESA ŽELEZNIČNÍHO SPODKU ZE ŠTĚRKODRTI NOVÉ</t>
  </si>
  <si>
    <t>v místě ZKPP mostů  
ŠD A fr. 0/63 v min. tl. 0,3 m a úklonem 5 % - 66,66=66,7 [A]  
ŠD A fr. 0/32 v min. tl. 0,2 m a úklonem 5 % - 72,60=72,6 [B]  
v místě ZKPP přejezdu  
ŠD A fr. 0/32 v min. tl. 0,2 m a úklonem 5 % - 50,82=50,8 [C]  
Celkem: A+B+C=190,1 [D]</t>
  </si>
  <si>
    <t>1. Položka obsahuje:  
– nákup a dodání štěrkodrtě v požadované kvalitě podle zadávací dokumentace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</si>
  <si>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501410</t>
  </si>
  <si>
    <t>ZŘÍZENÍ KONSTRUKČNÍ VRSTVY TĚLESA ŽELEZNIČNÍHO SPODKU ZE ZEMINY ZLEPŠENÉ (STABILIZOVANÉ) CEMENTEM</t>
  </si>
  <si>
    <t>v místě přejezdu - CS tl.0,3 m dovezené z mísícího centra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</si>
  <si>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</si>
  <si>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Potrubí</t>
  </si>
  <si>
    <t>87434</t>
  </si>
  <si>
    <t>POTRUBÍ Z TRUB PLASTOVÝCH ODPADNÍCH DN DO 200MM</t>
  </si>
  <si>
    <t>875332</t>
  </si>
  <si>
    <t>POTRUBÍ DREN Z TRUB PLAST DN DO 150MM DĚROVANÝCH</t>
  </si>
  <si>
    <t>R89536</t>
  </si>
  <si>
    <t>DRENÁŽNÍ VÝUSŤ Z PROST BETONU A KAMENE</t>
  </si>
  <si>
    <t>odlážděno lomovým kamenem do beton. lože tl 100 mm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</si>
  <si>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 
zeminou nebo kamenivem</t>
  </si>
  <si>
    <t>R895822</t>
  </si>
  <si>
    <t>DRENÁŽNÍ ŠACHTICE KONTROLNÍ Z PLAST DÍLCŮ ŠK 40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</si>
  <si>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</si>
  <si>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935832</t>
  </si>
  <si>
    <t>ŽLABY A RIGOLY DLÁŽDĚNÉ Z LOMOVÉHO KAMENE TL DO 250MMM DO BETONU TL 100MM</t>
  </si>
  <si>
    <t>Odláždění svahu na propustkem z lomového kamene do betonového lože tl. 0,1 m</t>
  </si>
  <si>
    <t>D.2.1.3</t>
  </si>
  <si>
    <t>Přejezdy a přechody</t>
  </si>
  <si>
    <t xml:space="preserve">  SO 13-01</t>
  </si>
  <si>
    <t>Železniční přejezd v ev. km 2,171</t>
  </si>
  <si>
    <t>SO 13-01</t>
  </si>
  <si>
    <t>10,4*1,8=18,7 [A]</t>
  </si>
  <si>
    <t>pro zřízení nových vrstev komunikace - 5=5,0 [A]  
odhumusování v prostoru stávající cesty - 36*0,15=5,4 [B]  
Celkem: A+B=10,4 [C]</t>
  </si>
  <si>
    <t>odvoz na mezideponii 10,4*5=52,0 [A]</t>
  </si>
  <si>
    <t>10,4*25=260,0 [A]</t>
  </si>
  <si>
    <t>56330</t>
  </si>
  <si>
    <t>VOZOVKOVÉ VRSTVY ZE ŠTĚRKODRTI</t>
  </si>
  <si>
    <t>Podkladní vrstva ŠD A 0/32 tl.150 mm - 36*0,15=5,4 [A]  
Podkladní vrstva ŠD A 0/63 tl.200 mm - 36*0,20=7,2 [B]  
Celkem: A+B=12,6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</si>
  <si>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</si>
  <si>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56460</t>
  </si>
  <si>
    <t>VOZOVKOVÉ VRSTVY Z PENETRAČNÍHO MAKADAMU</t>
  </si>
  <si>
    <t>Obrusná vrstva penetrační makadam tl. 90 mm - 36*0,09=3,2 [A]</t>
  </si>
  <si>
    <t>921113</t>
  </si>
  <si>
    <t>ŽELEZNIČNÍ PŘEJEZD CELOPRYŽOVÝ NA OCELOVÝCH PRAŽCÍCH Y</t>
  </si>
  <si>
    <t>5,4*2,926=15,8 [A]</t>
  </si>
  <si>
    <t>965311</t>
  </si>
  <si>
    <t>ROZEBRÁNÍ PŘEJEZDU, PŘECHODU Z DÍLCŮ</t>
  </si>
  <si>
    <t>3*1,5=4,5 [A]</t>
  </si>
  <si>
    <t>965312</t>
  </si>
  <si>
    <t>ROZEBRÁNÍ PŘEJEZDU, PŘECHODU Z DÍLCŮ - ODVOZ (NA LIKVIDACI ODPADŮ NEBO JINÉ URČENÉ MÍSTO)</t>
  </si>
  <si>
    <t>odvoz panelů na skládku do 25km 3*1,5*0,15*2,5*25=42,2 [A]</t>
  </si>
  <si>
    <t>D.2.1.4</t>
  </si>
  <si>
    <t>Mosty</t>
  </si>
  <si>
    <t xml:space="preserve">  SO 20-01</t>
  </si>
  <si>
    <t>Rekonstrukce mostu</t>
  </si>
  <si>
    <t>SO 20-01</t>
  </si>
  <si>
    <t>02720</t>
  </si>
  <si>
    <t>POMOC PRÁCE ZŘÍZ NEBO ZAJIŠŤ REGULACI A OCHRANU DOPRAVY</t>
  </si>
  <si>
    <t>KPL</t>
  </si>
  <si>
    <t>1=1,0 [A]  
DIO - zůžení komunikace, dočasné celkové uzávěry, projednání povolení pro dopravně-inženýrská opatření, objízdnou trasu atd.</t>
  </si>
  <si>
    <t>02946</t>
  </si>
  <si>
    <t>OSTAT POŽADAVKY - FOTODOKUMENTACE</t>
  </si>
  <si>
    <t>1=1,0 [A]  
Pasportizace (fotodokumentace) silnice III. tř. v prostoru staveniště</t>
  </si>
  <si>
    <t>029711</t>
  </si>
  <si>
    <t>OSTAT POŽADAVKY - GEOT MONIT NA POVRCHU - MĚŘ (GEODET) BODY</t>
  </si>
  <si>
    <t>1=1,0 [A]  
Stabilizace nového bodu ŽBP</t>
  </si>
  <si>
    <t>03100</t>
  </si>
  <si>
    <t>ZAŘÍZENÍ STAVENIŠTĚ - ZŘÍZENÍ, PROVOZ, DEMONTÁŽ</t>
  </si>
  <si>
    <t>zpevnění části plochy pro zařízení staveniště a montáž NOK</t>
  </si>
  <si>
    <t>1=1,0 [A]  
zřízení zařízení staveniště   
zřízení zpevněné plochy mezi komunikací a dráhou za opěrou  O2  
zatrubnění vodoteče a zřízení rampy pro přístup pod most a k opěře O1  
(zásypy mezi náspy cca 500 m3 zeminy, zapanelování atd., plocha též cca 500 m2 včetně odstranění stávajícího štěrkového lože za opěrou O2 pro práci jeřábu)</t>
  </si>
  <si>
    <t>03630</t>
  </si>
  <si>
    <t>DOPRAVNÍ ZAŘÍZENÍ - AUTOJEŘÁBY</t>
  </si>
  <si>
    <t>1=1,0 [A]  
Jeřábnické práce zajišťující snesení staré OK, osazení prefabrikátů úložných prazů a přechodových zdí a osazení nové OK.</t>
  </si>
  <si>
    <t>014102</t>
  </si>
  <si>
    <t>POPLATKY ZA SKLÁDKU</t>
  </si>
  <si>
    <t>viz hloubení jam:  278,0*1,8=500,4 [A]  
zemina z výkopů, skládkovné skládka TS Strakonice - rekultivační skládka v Holi</t>
  </si>
  <si>
    <t>902</t>
  </si>
  <si>
    <t>viz bourání konstrukcí:  (55,2+0,3)*2,4=133,2 [A]  
kamenná suť, skládkovné skládka TS Strakonice - rekultivační skládka v Holi</t>
  </si>
  <si>
    <t>zahrnuje veškeré poplatky provozovateli skládky související s uložením odpadu na skládce.</t>
  </si>
  <si>
    <t>014132</t>
  </si>
  <si>
    <t>POPLATKY ZA SKLÁDKU TYP S-NO (NEBEZPEČNÝ ODPAD)</t>
  </si>
  <si>
    <t>4,0*0,85=3,4 [A]  
mostnice, skládkovné NO - skládka Hůry, Rudolfov u Č. Budějovic</t>
  </si>
  <si>
    <t>111204</t>
  </si>
  <si>
    <t>ODSTRANĚNÍ KŘOVIN S ODVOZEM DO 5KM</t>
  </si>
  <si>
    <t>150=150,0 [A]  
Očištění prostoru od křovin, plevele a trav, doprava na skládku Strakonice, včetně poplatku za skládku</t>
  </si>
  <si>
    <t>13173</t>
  </si>
  <si>
    <t>HLOUBENÍ JAM ZAPAŽ I NEPAŽ TŘ. I</t>
  </si>
  <si>
    <t>Viz obsypy:  7.7*1.25*4=38,5 [A]  
Vytěžená zemina určená pro zpětný zásyp - uloženo na mezideponii v místě zařízení staveniště.</t>
  </si>
  <si>
    <t>13183</t>
  </si>
  <si>
    <t>HLOUBENÍ JAM ZAPAŽ I NEPAŽ TŘ II</t>
  </si>
  <si>
    <t>výkop u opěr, bez ZKPP:  (6.1*8.5+0.8*2.2*2)*2=110,7 [A]  
odláždění:  0.7*294=205,8 [B]  
zůstává u mostu pro zásypy, viz obsypy:  38.5=38,5 [C]  
a+b-c=278,0 [D]  
doprava na skládku TS Strakonice - rekultivační skládka v Holi</t>
  </si>
  <si>
    <t>17180</t>
  </si>
  <si>
    <t>ULOŽENÍ SYPANINY DO NÁSYPŮ Z NAKUPOVANÝCH MATERIÁLŮ</t>
  </si>
  <si>
    <t>4,2*5,3*2=44,5 [A]  
Zásyp přechodové oblesti - ŠD 0/32A, hutněná na ID 0,95, po vrstvách max 300 mm.</t>
  </si>
  <si>
    <t>17511</t>
  </si>
  <si>
    <t>OBSYP POTRUBÍ A OBJEKTŮ SE ZHUTNĚNÍM</t>
  </si>
  <si>
    <t>Zásypy vně křídel:  7.7*1.25*4=38,5 [A]  
Obsyp křídel a provedení svahových kuželů z vytěžené zeminy uložené na mezideponii v místě zařízení staveniště.</t>
  </si>
  <si>
    <t>18090</t>
  </si>
  <si>
    <t>VŠEOBECNÉ ÚPRAVY OSTATNÍCH PLOCH</t>
  </si>
  <si>
    <t>500=500,0 [A]  
Uvedení dotčených pozemků do původního stavu.</t>
  </si>
  <si>
    <t>18222</t>
  </si>
  <si>
    <t>ROZPROSTŘENÍ ORNICE VE SVAHU V TL DO 0,15M</t>
  </si>
  <si>
    <t>15*4+24+36=120,0 [A]</t>
  </si>
  <si>
    <t>18242</t>
  </si>
  <si>
    <t>ZALOŽENÍ TRÁVNÍKU HYDROOSEVEM NA ORNICI</t>
  </si>
  <si>
    <t>212635</t>
  </si>
  <si>
    <t>TRATIVODY KOMPL Z TRUB Z PLAST HM DN DO 150MM, RÝHA TŘ I</t>
  </si>
  <si>
    <t>5,8*2=11,6 [A]  
drenáže včetně zavíčkování na vtoku</t>
  </si>
  <si>
    <t>227831</t>
  </si>
  <si>
    <t>MIKROPILOTY KOMPLET D DO 150MM NA POVRCHU</t>
  </si>
  <si>
    <t>12,0*5*2=120,0 [A]  
Komplet MP vč. hlav, PKO atd.</t>
  </si>
  <si>
    <t>26174</t>
  </si>
  <si>
    <t>VRTY PRO KOTV, INJEKT, MIKROPIL NA POVR TŘ I A II D DO 200MM</t>
  </si>
  <si>
    <t>5*(12-0,2-1,7)+5*(12-0,2-1,9)=100,0 [A]  
Vrty pro mikropiloty pod základy</t>
  </si>
  <si>
    <t>26184</t>
  </si>
  <si>
    <t>VRT PRO KOTV, INJEK, MIKROPIL NA POVR TŘ III A IV D DO 200MM</t>
  </si>
  <si>
    <t>5*(1,7)+5*(1,9)=18,0 [A]  
Vrty pro mikropiloty skrz původní základy</t>
  </si>
  <si>
    <t>272325</t>
  </si>
  <si>
    <t>ZÁKLADY ZE ŽELEZOBETONU DO C30/37</t>
  </si>
  <si>
    <t>5,3*2=10,6 [A]  
základy nových opěr</t>
  </si>
  <si>
    <t>272365</t>
  </si>
  <si>
    <t>VÝZTUŽ ZÁKLADŮ Z OCELI 10505, B500B</t>
  </si>
  <si>
    <t>0,8*2=1,6 [A]</t>
  </si>
  <si>
    <t>272367</t>
  </si>
  <si>
    <t>VÝZTUŽ ZÁKLADŮ TUHÁ</t>
  </si>
  <si>
    <t>6*0,75*36,3/1000=0,2 [A]  
6 ks TR 108x16 dl. 0,75 m, vč. trubek: očištění povrchu mořením v kyselině be (dle ČSN ISO 8501-1), žárové zinkování ponorem tl. 80 mikro m</t>
  </si>
  <si>
    <t>Svislé konstrukce</t>
  </si>
  <si>
    <t>333125</t>
  </si>
  <si>
    <t>MOSTNÍ OPĚRY A KŘÍDLA Z DÍLCŮ ŽELEZOBETON DO C30/37</t>
  </si>
  <si>
    <t>5,1*4=20,4 [A]  
křídla - prefabrikované úhlové přechodové zdi</t>
  </si>
  <si>
    <t>334125</t>
  </si>
  <si>
    <t>MOSTNÍ PILÍŘE A STATIVA Z DÍLCŮ ŽELEZOBETON DO C30/37</t>
  </si>
  <si>
    <t>7,0*2=14,0 [A]  
prefabrikované úložné prahy/dříky opěr</t>
  </si>
  <si>
    <t>348173</t>
  </si>
  <si>
    <t>ZÁBRADLÍ Z DÍLCŮ KOVOVÝCH ŽÁROVĚ ZINK PONOREM S NÁTĚREM</t>
  </si>
  <si>
    <t>KG</t>
  </si>
  <si>
    <t>546=546,0 [A]  
zábradlí na NK, včetně PKO atd., třímadlové zábradlí na spodní stavbě, včetně PKO a kotvení, podlití atd.   
viz příloha OK - zábradlí a příloha Projekt protikorozní ochrany</t>
  </si>
  <si>
    <t>421325</t>
  </si>
  <si>
    <t>MOSTNÍ NOSNÉ DESKOVÉ KONSTRUKCE ZE ŽELEZOBETONU C30/37</t>
  </si>
  <si>
    <t>4,1*2=8,2 [A]  
koncové příčníky NK</t>
  </si>
  <si>
    <t>42136</t>
  </si>
  <si>
    <t>VÝZTUŽ MOSTNÍ NOSNÉ DESKOVÉ KONSTR Z OCELI</t>
  </si>
  <si>
    <t>0,7*2=1,4 [A]  
výztuž koncových příčníků</t>
  </si>
  <si>
    <t>42194B</t>
  </si>
  <si>
    <t>MOSTNÍ NOSNÉ DESKOVÉ KONSTR Z OCELI S 355</t>
  </si>
  <si>
    <t>40,93=40,9 [A]  
ocelová konstrukce mostu vč. odvodnění, bez PKO - výroba, doprava na stavbu</t>
  </si>
  <si>
    <t>30</t>
  </si>
  <si>
    <t>451312</t>
  </si>
  <si>
    <t>PODKLADNÍ A VÝPLŇOVÉ VRSTVY Z PROSTÉHO BETONU C12/15</t>
  </si>
  <si>
    <t>pod opěrami: 0,75*2,25*0,15*2=0,5 [A]  
pod úhlovými zdmi: 0,5*2,8*4=5,6 [B]  
a+b=6,1 [C]</t>
  </si>
  <si>
    <t>31</t>
  </si>
  <si>
    <t>451314</t>
  </si>
  <si>
    <t>PODKLADNÍ A VÝPLŇOVÉ VRSTVY Z PROSTÉHO BETONU C25/30</t>
  </si>
  <si>
    <t>0,2*294=58,8 [A]  
lože odláždění pod mostem a okolo křídel</t>
  </si>
  <si>
    <t>32</t>
  </si>
  <si>
    <t>45147</t>
  </si>
  <si>
    <t>PODKL A VÝPLŇ VRSTVY Z MALTY PLASTICKÉ</t>
  </si>
  <si>
    <t>0,7*0,03*6*2=0,3 [A]  
ozuby</t>
  </si>
  <si>
    <t>33</t>
  </si>
  <si>
    <t>465512</t>
  </si>
  <si>
    <t>DLAŽBY Z LOMOVÉHO KAMENE NA MC</t>
  </si>
  <si>
    <t>0,25*294=73,5 [A]  
dlažba z lomového regulačního kamene tl. 250 mm, lože vykázáno zvlášť</t>
  </si>
  <si>
    <t>34</t>
  </si>
  <si>
    <t>567304</t>
  </si>
  <si>
    <t>VRSTVY PRO OBNOVU A OPRAVY ZE ŠTĚRKOPÍSKU</t>
  </si>
  <si>
    <t>0,15*294=44,1 [A]  
lože odláždění pod mostem a okolo křídel</t>
  </si>
  <si>
    <t>35</t>
  </si>
  <si>
    <t>R5774BE</t>
  </si>
  <si>
    <t>VRSTVY PRO OBNOVU A OPRAVY Z ASF BETONU</t>
  </si>
  <si>
    <t>25*1,5=37,5 [A]  
příp. opravy poškozené vozovky kom. III. tř.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</si>
  <si>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</si>
  <si>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Přidružená stavební výroba</t>
  </si>
  <si>
    <t>36</t>
  </si>
  <si>
    <t>711111</t>
  </si>
  <si>
    <t>IZOLACE BĚŽNÝCH KONSTRUKCÍ PROTI ZEMNÍ VLHKOSTI ASFALTOVÝMI NÁTĚRY</t>
  </si>
  <si>
    <t>líce křídel + boky opěr:  5,3*4=21,2 [A]  
ALP+2xALN</t>
  </si>
  <si>
    <t>37</t>
  </si>
  <si>
    <t>711112</t>
  </si>
  <si>
    <t>IZOLACE BĚŽNÝCH KONSTRUKCÍ PROTI ZEMNÍ VLHKOSTI ASFALTOVÝMI PÁSY</t>
  </si>
  <si>
    <t>líc opěr+spára základ/dřík zboku:  (1,0*3,7+2*0,5*4)*1,2*2=18,5 [A]  
rub opěr:  2,4*5,3*2=25,4 [B]  
rub křídel:  4,2*3,2*1,2*4=64,5 [C]  
a+b+c=108,4 [D]  
Izolace NAIP, požadované zkoušky SVI - odtrhové zkoušky, četnost dle TNŽ 73 6280, zkouška celistvosti (jiskrová zkouška)</t>
  </si>
  <si>
    <t>38</t>
  </si>
  <si>
    <t>711415</t>
  </si>
  <si>
    <t>IZOLACE MOSTOVEK CELOPLOŠ POLYMERNÍ</t>
  </si>
  <si>
    <t>18,1*6,2=112,2 [A]  
celoplošná bezešvá izolace s vysokou mechanickou odolností do tl. 5 mm</t>
  </si>
  <si>
    <t>39</t>
  </si>
  <si>
    <t>711509</t>
  </si>
  <si>
    <t>OCHRANA IZOLACE NA POVRCHU TEXTILIÍ</t>
  </si>
  <si>
    <t>ochrana izolace spodní stavby:  108,4=108,4 [A]  
ochrana NK během výstavby a v provozu:  18,1*6,2=112,2 [B]  
a+b=220,6 [C]</t>
  </si>
  <si>
    <t>40</t>
  </si>
  <si>
    <t>783161</t>
  </si>
  <si>
    <t>PROTIKOROZ OCHRANA OK KOMBIN POVLAKEM S NÁSTŘIKEM METALIZACÍ</t>
  </si>
  <si>
    <t>525=525,0 [A]  
PKO NK</t>
  </si>
  <si>
    <t>41</t>
  </si>
  <si>
    <t>87445</t>
  </si>
  <si>
    <t>POTRUBÍ Z TRUB PLASTOVÝCH ODPADNÍCH DN DO 300MM</t>
  </si>
  <si>
    <t>35=35,0 [A]  
trubka pro dočasné zatrubnění silničního příkopu pod mont. plochou</t>
  </si>
  <si>
    <t>42</t>
  </si>
  <si>
    <t>R93137</t>
  </si>
  <si>
    <t>PŘEKRYTÍ DILATAČNÍCH SPAR KRYCÍMI HDPE DESKAMI</t>
  </si>
  <si>
    <t>KS</t>
  </si>
  <si>
    <t>4=4,0 [A]  
krycí HDPE desky, dodávka a montáž</t>
  </si>
  <si>
    <t>- výrobní dokumentace (vč. technologického předpisu)  
- dodání kompletního zařízení vč. všech přepravních a montážních úprav a zařízení  
- řezání a sváření   
- dodání spojovacího, kotevního a těsnícího materiálu</t>
  </si>
  <si>
    <t>43</t>
  </si>
  <si>
    <t>R93631</t>
  </si>
  <si>
    <t>DROBNÉ DOPLŇK KONSTR BETON MONOLIT</t>
  </si>
  <si>
    <t>1=1,0 [A]  
vytvoření prolisu letopočtu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</si>
  <si>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</si>
  <si>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44</t>
  </si>
  <si>
    <t>96613</t>
  </si>
  <si>
    <t>BOURÁNÍ KONSTRUKCÍ Z KAMENE NA MC</t>
  </si>
  <si>
    <t>opěry:  3,3*6,1*2=40,3 [A]  
křídla:  3,1*1,2*4=14,9 [B]  
A+B=55,2 [C]  
vybourání kamen. zdiva opěr a křídel, doprava na skládku TS Strakonice - rekultivační skládka v Holi</t>
  </si>
  <si>
    <t>45</t>
  </si>
  <si>
    <t>96615</t>
  </si>
  <si>
    <t>BOURÁNÍ KONSTRUKCÍ Z PROSTÉHO BETONU</t>
  </si>
  <si>
    <t>3,2*0,5*0,1*2=0,3 [A]  
vybourání části nabetonávky říms, doprava na skládku TS Strakonice - rekultivační skládka v Holi</t>
  </si>
  <si>
    <t>46</t>
  </si>
  <si>
    <t>96617</t>
  </si>
  <si>
    <t>BOURÁNÍ KONSTRUKCÍ ZE DŘEVA</t>
  </si>
  <si>
    <t>0,24*0,24*2,4*29=4,0 [A]  
vybourání/snesení pozednic a mostnic</t>
  </si>
  <si>
    <t>47</t>
  </si>
  <si>
    <t>96618A</t>
  </si>
  <si>
    <t>BOURÁNÍ KONSTRUKCÍ KOVOVÝCH - BEZ DOPRAVY</t>
  </si>
  <si>
    <t>32+3,5=35,5 [A]  
demontáž staré OK (NK 32 t, podlahové plechy 3,5 t), dočasné uložení v místě stavby, rozpálení a odvoz zajišťuje smluvní dodavatel OŘ Plzeň</t>
  </si>
  <si>
    <t>D.2.1.5</t>
  </si>
  <si>
    <t>Ostatní inženýrské objekty</t>
  </si>
  <si>
    <t xml:space="preserve">  SO 30-01</t>
  </si>
  <si>
    <t>Přeložka kabelu SŽ - CTD</t>
  </si>
  <si>
    <t>SO 30-01</t>
  </si>
  <si>
    <t>13273</t>
  </si>
  <si>
    <t>HLOUBENÍ RÝH ŠÍŘ DO 2M PAŽ I NEPAŽ TŘ. I</t>
  </si>
  <si>
    <t>(66-21+53-20)*0,35*0,8=21,8 [A]</t>
  </si>
  <si>
    <t>17411</t>
  </si>
  <si>
    <t>ZÁSYP JAM A RÝH ZEMINOU SE ZHUTNĚNÍM</t>
  </si>
  <si>
    <t>PSV - montážní práce</t>
  </si>
  <si>
    <t>702112</t>
  </si>
  <si>
    <t>KABELOVÝ ŽLAB ZEMNÍ VČETNĚ KRYTU SVĚTLÉ ŠÍŘKY PŘES 120 DO 250 MM</t>
  </si>
  <si>
    <t>17+2*(15+12)=71,0 [A]</t>
  </si>
  <si>
    <t>702232</t>
  </si>
  <si>
    <t>KABELOVÁ CHRÁNIČKA ZEMNÍ DĚLENÁ DN PŘES 100 DO 200 MM</t>
  </si>
  <si>
    <t>29=29,0 [A]</t>
  </si>
  <si>
    <t>702312</t>
  </si>
  <si>
    <t>ZAKRYTÍ KABELŮ VÝSTRAŽNOU FÓLIÍ ŠÍŘKY PŘES 20 DO 40 CM</t>
  </si>
  <si>
    <t>(66-21+53)*0,35*0,8=27,4 [A]</t>
  </si>
  <si>
    <t>702323</t>
  </si>
  <si>
    <t>ZAKRYTÍ KABELŮ BETONOVOU DESKOU ŠÍŘKY PŘES 40 CM</t>
  </si>
  <si>
    <t>16=16,0 [A]</t>
  </si>
  <si>
    <t>702902</t>
  </si>
  <si>
    <t>ZASYPÁNÍ KABELOVÉHO ŽLABU VRSTVOU Z PŘESÁTÉHO PÍSKU ČI VÝKOPKU SVĚTLÉ ŠÍŘKY PŘES 120 DO 250 MM</t>
  </si>
  <si>
    <t>66-21=45,0 [A]</t>
  </si>
  <si>
    <t>742P17</t>
  </si>
  <si>
    <t>VYHLEDÁNÍ STÁVAJÍCÍHO KABELU (MĚŘENÍ, SONDA)</t>
  </si>
  <si>
    <t>2=2,0 [A]</t>
  </si>
  <si>
    <t>75I22X</t>
  </si>
  <si>
    <t>KABEL ZEMNÍ DVOUPLÁŠŤOVÝ BEZ PANCÍŘE PRŮMĚRU ŽÍLY 0,8 MM - MONTÁŽ</t>
  </si>
  <si>
    <t>66+53=119,0 [A]</t>
  </si>
  <si>
    <t>75I22Y</t>
  </si>
  <si>
    <t>KABEL ZEMNÍ DVOUPLÁŠŤOVÝ BEZ PANCÍŘE PRŮMĚRU ŽÍLY 0,8 MM - DEMONTÁŽ</t>
  </si>
  <si>
    <t>75I91X</t>
  </si>
  <si>
    <t>OPTOTRUBKA HDPE - MONTÁŽ</t>
  </si>
  <si>
    <t>2*30=60,0 [A]</t>
  </si>
  <si>
    <t>75I91Y</t>
  </si>
  <si>
    <t>OPTOTRUBKA HDPE - DEMONTÁŽ</t>
  </si>
  <si>
    <t>75I951</t>
  </si>
  <si>
    <t>OPTOTRUBKA HDPE DĚLENÁ PRŮMĚRU DO 40 MM</t>
  </si>
  <si>
    <t>75II11</t>
  </si>
  <si>
    <t>SPOJKA PRO CELOPLASTOVÉ KABELY BEZ PANCÍŘE DO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</si>
  <si>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</si>
  <si>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</si>
  <si>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</si>
  <si>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</si>
  <si>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ÚSEK</t>
  </si>
  <si>
    <t>75IK11</t>
  </si>
  <si>
    <t>MĚŘENÍ STÁVAJÍCÍHO OPTICKÉHO KABELU</t>
  </si>
  <si>
    <t>VLÁKNO</t>
  </si>
  <si>
    <t>75IK21</t>
  </si>
  <si>
    <t>MĚŘENÍ KOMPLEXNÍ OPTICKÉHO KABELU</t>
  </si>
  <si>
    <t>D.9898</t>
  </si>
  <si>
    <t>Ostatní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</si>
  <si>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</si>
  <si>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</si>
  <si>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</si>
  <si>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</si>
  <si>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</si>
  <si>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</si>
  <si>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</si>
  <si>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</si>
  <si>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</si>
  <si>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</si>
  <si>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</si>
  <si>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</si>
  <si>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</si>
  <si>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</si>
  <si>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</si>
  <si>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</si>
  <si>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</si>
  <si>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</si>
  <si>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</si>
  <si>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</si>
  <si>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</si>
  <si>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</si>
  <si>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</si>
  <si>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</si>
  <si>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</si>
  <si>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</si>
  <si>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</si>
  <si>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VŠEOB008</t>
  </si>
  <si>
    <t>Exkurze</t>
  </si>
  <si>
    <t>1=1,0 [A]  
Předpoklad 1 exkurze po dobu trvání stavby.  
Veškerá požadavky na rozsah exkurzí je dán smlouvou o dílo.</t>
  </si>
  <si>
    <t>Exkurze dle zákona o zadávání veřejných zakázek.  
Položka zahrnuje veškeré činnosti nezbytné pro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</si>
</sst>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0+C10+C14+C16+C18+C20</f>
      </c>
    </row>
    <row r="7" spans="2:3" ht="12.75" customHeight="1">
      <c r="B7" s="8" t="s">
        <v>7</v>
      </c>
      <c s="10">
        <f>0+E10+E14+E16+E18+E20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179</v>
      </c>
      <c s="12" t="s">
        <v>180</v>
      </c>
      <c s="14">
        <f>'SO 10-01.01'!K8+'SO 10-01.01'!M8</f>
      </c>
      <c s="14">
        <f>C12*0.21</f>
      </c>
      <c s="14">
        <f>C12+D12</f>
      </c>
      <c s="13">
        <f>'SO 10-01.01'!T7</f>
      </c>
    </row>
    <row r="13" spans="1:6" ht="12.75">
      <c r="A13" s="11" t="s">
        <v>189</v>
      </c>
      <c s="12" t="s">
        <v>190</v>
      </c>
      <c s="14">
        <f>'SO 11-01'!K8+'SO 11-01'!M8</f>
      </c>
      <c s="14">
        <f>C13*0.21</f>
      </c>
      <c s="14">
        <f>C13+D13</f>
      </c>
      <c s="13">
        <f>'SO 11-01'!T7</f>
      </c>
    </row>
    <row r="14" spans="1:6" ht="12.75">
      <c r="A14" s="11" t="s">
        <v>262</v>
      </c>
      <c s="12" t="s">
        <v>263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264</v>
      </c>
      <c s="12" t="s">
        <v>265</v>
      </c>
      <c s="14">
        <f>'SO 13-01'!K8+'SO 13-01'!M8</f>
      </c>
      <c s="14">
        <f>C15*0.21</f>
      </c>
      <c s="14">
        <f>C15+D15</f>
      </c>
      <c s="13">
        <f>'SO 13-01'!T7</f>
      </c>
    </row>
    <row r="16" spans="1:6" ht="12.75">
      <c r="A16" s="11" t="s">
        <v>287</v>
      </c>
      <c s="12" t="s">
        <v>288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289</v>
      </c>
      <c s="12" t="s">
        <v>290</v>
      </c>
      <c s="14">
        <f>'SO 20-01'!K8+'SO 20-01'!M8</f>
      </c>
      <c s="14">
        <f>C17*0.21</f>
      </c>
      <c s="14">
        <f>C17+D17</f>
      </c>
      <c s="13">
        <f>'SO 20-01'!T7</f>
      </c>
    </row>
    <row r="18" spans="1:6" ht="12.75">
      <c r="A18" s="11" t="s">
        <v>459</v>
      </c>
      <c s="12" t="s">
        <v>460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461</v>
      </c>
      <c s="12" t="s">
        <v>462</v>
      </c>
      <c s="14">
        <f>'SO 30-01'!K8+'SO 30-01'!M8</f>
      </c>
      <c s="14">
        <f>C19*0.21</f>
      </c>
      <c s="14">
        <f>C19+D19</f>
      </c>
      <c s="13">
        <f>'SO 30-01'!T7</f>
      </c>
    </row>
    <row r="20" spans="1:6" ht="12.75">
      <c r="A20" s="11" t="s">
        <v>512</v>
      </c>
      <c s="12" t="s">
        <v>513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514</v>
      </c>
      <c s="12" t="s">
        <v>515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0+J9+J30+J47+J84</f>
      </c>
      <c s="29">
        <f>0+K9+K30+K47+K84</f>
      </c>
      <c s="29">
        <f>0+L9+L30+L47+L84</f>
      </c>
      <c s="29">
        <f>0+M9+M30+M47+M84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429.3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5.565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64</v>
      </c>
      <c s="35" t="s">
        <v>52</v>
      </c>
      <c s="6" t="s">
        <v>65</v>
      </c>
      <c s="36" t="s">
        <v>54</v>
      </c>
      <c s="37">
        <v>0.085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66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67</v>
      </c>
      <c s="34" t="s">
        <v>68</v>
      </c>
      <c s="35" t="s">
        <v>52</v>
      </c>
      <c s="6" t="s">
        <v>69</v>
      </c>
      <c s="36" t="s">
        <v>54</v>
      </c>
      <c s="37">
        <v>0.171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70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71</v>
      </c>
      <c s="34" t="s">
        <v>72</v>
      </c>
      <c s="35" t="s">
        <v>52</v>
      </c>
      <c s="6" t="s">
        <v>73</v>
      </c>
      <c s="36" t="s">
        <v>54</v>
      </c>
      <c s="37">
        <v>41.04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74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50</v>
      </c>
      <c r="E30" s="33" t="s">
        <v>75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76</v>
      </c>
      <c s="34" t="s">
        <v>77</v>
      </c>
      <c s="35" t="s">
        <v>52</v>
      </c>
      <c s="6" t="s">
        <v>78</v>
      </c>
      <c s="36" t="s">
        <v>79</v>
      </c>
      <c s="37">
        <v>238.5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80</v>
      </c>
    </row>
    <row r="33" spans="1:5" ht="12.75">
      <c r="A33" s="35" t="s">
        <v>57</v>
      </c>
      <c r="E33" s="40" t="s">
        <v>81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5962.5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86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87</v>
      </c>
      <c s="34" t="s">
        <v>88</v>
      </c>
      <c s="35" t="s">
        <v>52</v>
      </c>
      <c s="6" t="s">
        <v>89</v>
      </c>
      <c s="36" t="s">
        <v>90</v>
      </c>
      <c s="37">
        <v>954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91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92</v>
      </c>
      <c s="34" t="s">
        <v>93</v>
      </c>
      <c s="35" t="s">
        <v>52</v>
      </c>
      <c s="6" t="s">
        <v>94</v>
      </c>
      <c s="36" t="s">
        <v>79</v>
      </c>
      <c s="37">
        <v>453.6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95</v>
      </c>
    </row>
    <row r="45" spans="1:5" ht="38.25">
      <c r="A45" s="35" t="s">
        <v>57</v>
      </c>
      <c r="E45" s="40" t="s">
        <v>96</v>
      </c>
    </row>
    <row r="46" spans="1:5" ht="12.75">
      <c r="A46" t="s">
        <v>59</v>
      </c>
      <c r="E46" s="39" t="s">
        <v>60</v>
      </c>
    </row>
    <row r="47" spans="1:13" ht="12.75">
      <c r="A47" t="s">
        <v>46</v>
      </c>
      <c r="C47" s="31" t="s">
        <v>71</v>
      </c>
      <c r="E47" s="33" t="s">
        <v>97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79</v>
      </c>
      <c s="37">
        <v>197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101</v>
      </c>
    </row>
    <row r="51" spans="1:5" ht="89.25">
      <c r="A51" t="s">
        <v>59</v>
      </c>
      <c r="E51" s="39" t="s">
        <v>102</v>
      </c>
    </row>
    <row r="52" spans="1:16" ht="12.75">
      <c r="A52" t="s">
        <v>49</v>
      </c>
      <c s="34" t="s">
        <v>103</v>
      </c>
      <c s="34" t="s">
        <v>104</v>
      </c>
      <c s="35" t="s">
        <v>52</v>
      </c>
      <c s="6" t="s">
        <v>105</v>
      </c>
      <c s="36" t="s">
        <v>79</v>
      </c>
      <c s="37">
        <v>220.6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38.25">
      <c r="A54" s="35" t="s">
        <v>57</v>
      </c>
      <c r="E54" s="40" t="s">
        <v>106</v>
      </c>
    </row>
    <row r="55" spans="1:5" ht="89.25">
      <c r="A55" t="s">
        <v>59</v>
      </c>
      <c r="E55" s="39" t="s">
        <v>102</v>
      </c>
    </row>
    <row r="56" spans="1:16" ht="12.75">
      <c r="A56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79</v>
      </c>
      <c s="37">
        <v>504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110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111</v>
      </c>
      <c s="34" t="s">
        <v>112</v>
      </c>
      <c s="35" t="s">
        <v>52</v>
      </c>
      <c s="6" t="s">
        <v>113</v>
      </c>
      <c s="36" t="s">
        <v>90</v>
      </c>
      <c s="37">
        <v>359.5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114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52</v>
      </c>
    </row>
    <row r="63" spans="1:5" ht="306">
      <c r="A63" t="s">
        <v>59</v>
      </c>
      <c r="E63" s="39" t="s">
        <v>115</v>
      </c>
    </row>
    <row r="64" spans="1:16" ht="12.75">
      <c r="A64" t="s">
        <v>49</v>
      </c>
      <c s="34" t="s">
        <v>116</v>
      </c>
      <c s="34" t="s">
        <v>117</v>
      </c>
      <c s="35" t="s">
        <v>52</v>
      </c>
      <c s="6" t="s">
        <v>118</v>
      </c>
      <c s="36" t="s">
        <v>90</v>
      </c>
      <c s="37">
        <v>240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119</v>
      </c>
    </row>
    <row r="67" spans="1:5" ht="12.75">
      <c r="A67" t="s">
        <v>59</v>
      </c>
      <c r="E67" s="39" t="s">
        <v>60</v>
      </c>
    </row>
    <row r="68" spans="1:16" ht="25.5">
      <c r="A68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90</v>
      </c>
      <c s="37">
        <v>9.194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52</v>
      </c>
    </row>
    <row r="71" spans="1:5" ht="127.5">
      <c r="A71" t="s">
        <v>59</v>
      </c>
      <c r="E71" s="39" t="s">
        <v>123</v>
      </c>
    </row>
    <row r="72" spans="1:16" ht="25.5">
      <c r="A72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90</v>
      </c>
      <c s="37">
        <v>108.258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52</v>
      </c>
    </row>
    <row r="75" spans="1:5" ht="12.75">
      <c r="A75" t="s">
        <v>59</v>
      </c>
      <c r="E75" s="39" t="s">
        <v>60</v>
      </c>
    </row>
    <row r="76" spans="1:16" ht="25.5">
      <c r="A76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90</v>
      </c>
      <c s="37">
        <v>161.4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52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130</v>
      </c>
      <c s="34" t="s">
        <v>131</v>
      </c>
      <c s="35" t="s">
        <v>52</v>
      </c>
      <c s="6" t="s">
        <v>132</v>
      </c>
      <c s="36" t="s">
        <v>90</v>
      </c>
      <c s="37">
        <v>359.5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52</v>
      </c>
    </row>
    <row r="83" spans="1:5" ht="12.75">
      <c r="A83" t="s">
        <v>59</v>
      </c>
      <c r="E83" s="39" t="s">
        <v>60</v>
      </c>
    </row>
    <row r="84" spans="1:13" ht="12.75">
      <c r="A84" t="s">
        <v>46</v>
      </c>
      <c r="C84" s="31" t="s">
        <v>92</v>
      </c>
      <c r="E84" s="33" t="s">
        <v>133</v>
      </c>
      <c r="J84" s="32">
        <f>0</f>
      </c>
      <c s="32">
        <f>0</f>
      </c>
      <c s="32">
        <f>0+L85+L89+L93+L97+L101+L105+L109+L113+L117+L121+L125</f>
      </c>
      <c s="32">
        <f>0+M85+M89+M93+M97+M101+M105+M109+M113+M117+M121+M125</f>
      </c>
    </row>
    <row r="85" spans="1:16" ht="12.75">
      <c r="A85" t="s">
        <v>49</v>
      </c>
      <c s="34" t="s">
        <v>134</v>
      </c>
      <c s="34" t="s">
        <v>135</v>
      </c>
      <c s="35" t="s">
        <v>52</v>
      </c>
      <c s="6" t="s">
        <v>136</v>
      </c>
      <c s="36" t="s">
        <v>137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114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.75">
      <c r="A87" s="35" t="s">
        <v>57</v>
      </c>
      <c r="E87" s="40" t="s">
        <v>52</v>
      </c>
    </row>
    <row r="88" spans="1:5" ht="102">
      <c r="A88" t="s">
        <v>59</v>
      </c>
      <c r="E88" s="39" t="s">
        <v>138</v>
      </c>
    </row>
    <row r="89" spans="1:16" ht="12.75">
      <c r="A89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137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12.75">
      <c r="A91" s="35" t="s">
        <v>57</v>
      </c>
      <c r="E91" s="40" t="s">
        <v>52</v>
      </c>
    </row>
    <row r="92" spans="1:5" ht="12.75">
      <c r="A92" t="s">
        <v>59</v>
      </c>
      <c r="E92" s="39" t="s">
        <v>60</v>
      </c>
    </row>
    <row r="93" spans="1:16" ht="12.75">
      <c r="A93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137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.75">
      <c r="A95" s="35" t="s">
        <v>57</v>
      </c>
      <c r="E95" s="40" t="s">
        <v>145</v>
      </c>
    </row>
    <row r="96" spans="1:5" ht="12.75">
      <c r="A96" t="s">
        <v>59</v>
      </c>
      <c r="E96" s="39" t="s">
        <v>60</v>
      </c>
    </row>
    <row r="97" spans="1:16" ht="12.75">
      <c r="A97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137</v>
      </c>
      <c s="37">
        <v>14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12.75">
      <c r="A99" s="35" t="s">
        <v>57</v>
      </c>
      <c r="E99" s="40" t="s">
        <v>52</v>
      </c>
    </row>
    <row r="100" spans="1:5" ht="12.75">
      <c r="A100" t="s">
        <v>59</v>
      </c>
      <c r="E100" s="39" t="s">
        <v>60</v>
      </c>
    </row>
    <row r="101" spans="1:16" ht="12.75">
      <c r="A101" t="s">
        <v>49</v>
      </c>
      <c s="34" t="s">
        <v>149</v>
      </c>
      <c s="34" t="s">
        <v>150</v>
      </c>
      <c s="35" t="s">
        <v>52</v>
      </c>
      <c s="6" t="s">
        <v>151</v>
      </c>
      <c s="36" t="s">
        <v>79</v>
      </c>
      <c s="37">
        <v>252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12.75">
      <c r="A104" t="s">
        <v>59</v>
      </c>
      <c r="E104" s="39" t="s">
        <v>60</v>
      </c>
    </row>
    <row r="105" spans="1:16" ht="25.5">
      <c r="A105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85</v>
      </c>
      <c s="37">
        <v>1260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12.75">
      <c r="A107" s="35" t="s">
        <v>57</v>
      </c>
      <c r="E107" s="40" t="s">
        <v>155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156</v>
      </c>
      <c s="34" t="s">
        <v>157</v>
      </c>
      <c s="35" t="s">
        <v>52</v>
      </c>
      <c s="6" t="s">
        <v>158</v>
      </c>
      <c s="36" t="s">
        <v>85</v>
      </c>
      <c s="37">
        <v>2016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25.5">
      <c r="A110" s="35" t="s">
        <v>56</v>
      </c>
      <c r="E110" s="39" t="s">
        <v>159</v>
      </c>
    </row>
    <row r="111" spans="1:5" ht="12.75">
      <c r="A111" s="35" t="s">
        <v>57</v>
      </c>
      <c r="E111" s="40" t="s">
        <v>160</v>
      </c>
    </row>
    <row r="112" spans="1:5" ht="12.75">
      <c r="A112" t="s">
        <v>59</v>
      </c>
      <c r="E112" s="39" t="s">
        <v>60</v>
      </c>
    </row>
    <row r="113" spans="1:16" ht="25.5">
      <c r="A113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90</v>
      </c>
      <c s="37">
        <v>13.5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12.75">
      <c r="A115" s="35" t="s">
        <v>57</v>
      </c>
      <c r="E115" s="40" t="s">
        <v>52</v>
      </c>
    </row>
    <row r="116" spans="1:5" ht="204">
      <c r="A116" t="s">
        <v>59</v>
      </c>
      <c r="E116" s="39" t="s">
        <v>164</v>
      </c>
    </row>
    <row r="117" spans="1:16" ht="25.5">
      <c r="A117" t="s">
        <v>49</v>
      </c>
      <c s="34" t="s">
        <v>165</v>
      </c>
      <c s="34" t="s">
        <v>166</v>
      </c>
      <c s="35" t="s">
        <v>52</v>
      </c>
      <c s="6" t="s">
        <v>167</v>
      </c>
      <c s="36" t="s">
        <v>168</v>
      </c>
      <c s="37">
        <v>139.125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25.5">
      <c r="A118" s="35" t="s">
        <v>56</v>
      </c>
      <c r="E118" s="39" t="s">
        <v>169</v>
      </c>
    </row>
    <row r="119" spans="1:5" ht="12.75">
      <c r="A119" s="35" t="s">
        <v>57</v>
      </c>
      <c r="E119" s="40" t="s">
        <v>170</v>
      </c>
    </row>
    <row r="120" spans="1:5" ht="12.75">
      <c r="A120" t="s">
        <v>59</v>
      </c>
      <c r="E120" s="39" t="s">
        <v>60</v>
      </c>
    </row>
    <row r="121" spans="1:16" ht="25.5">
      <c r="A121" t="s">
        <v>49</v>
      </c>
      <c s="34" t="s">
        <v>171</v>
      </c>
      <c s="34" t="s">
        <v>172</v>
      </c>
      <c s="35" t="s">
        <v>52</v>
      </c>
      <c s="6" t="s">
        <v>173</v>
      </c>
      <c s="36" t="s">
        <v>90</v>
      </c>
      <c s="37">
        <v>346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12.75">
      <c r="A123" s="35" t="s">
        <v>57</v>
      </c>
      <c r="E123" s="40" t="s">
        <v>52</v>
      </c>
    </row>
    <row r="124" spans="1:5" ht="204">
      <c r="A124" t="s">
        <v>59</v>
      </c>
      <c r="E124" s="39" t="s">
        <v>164</v>
      </c>
    </row>
    <row r="125" spans="1:16" ht="25.5">
      <c r="A125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168</v>
      </c>
      <c s="37">
        <v>6156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25.5">
      <c r="A126" s="35" t="s">
        <v>56</v>
      </c>
      <c r="E126" s="39" t="s">
        <v>177</v>
      </c>
    </row>
    <row r="127" spans="1:5" ht="12.75">
      <c r="A127" s="35" t="s">
        <v>57</v>
      </c>
      <c r="E127" s="40" t="s">
        <v>178</v>
      </c>
    </row>
    <row r="128" spans="1:5" ht="12.75">
      <c r="A128" t="s">
        <v>59</v>
      </c>
      <c r="E12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181</v>
      </c>
      <c r="E8" s="30" t="s">
        <v>180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71</v>
      </c>
      <c r="E9" s="33" t="s">
        <v>97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104</v>
      </c>
      <c s="35" t="s">
        <v>52</v>
      </c>
      <c s="6" t="s">
        <v>105</v>
      </c>
      <c s="36" t="s">
        <v>79</v>
      </c>
      <c s="37">
        <v>31.246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182</v>
      </c>
    </row>
    <row r="13" spans="1:5" ht="89.25">
      <c r="A13" t="s">
        <v>59</v>
      </c>
      <c r="E13" s="39" t="s">
        <v>102</v>
      </c>
    </row>
    <row r="14" spans="1:16" ht="25.5">
      <c r="A14" t="s">
        <v>49</v>
      </c>
      <c s="34" t="s">
        <v>27</v>
      </c>
      <c s="34" t="s">
        <v>183</v>
      </c>
      <c s="35" t="s">
        <v>52</v>
      </c>
      <c s="6" t="s">
        <v>184</v>
      </c>
      <c s="36" t="s">
        <v>90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25.5">
      <c r="A16" s="35" t="s">
        <v>57</v>
      </c>
      <c r="E16" s="40" t="s">
        <v>185</v>
      </c>
    </row>
    <row r="17" spans="1:5" ht="114.75">
      <c r="A17" t="s">
        <v>59</v>
      </c>
      <c r="E17" s="39" t="s">
        <v>186</v>
      </c>
    </row>
    <row r="18" spans="1:16" ht="25.5">
      <c r="A18" t="s">
        <v>49</v>
      </c>
      <c s="34" t="s">
        <v>26</v>
      </c>
      <c s="34" t="s">
        <v>187</v>
      </c>
      <c s="35" t="s">
        <v>52</v>
      </c>
      <c s="6" t="s">
        <v>188</v>
      </c>
      <c s="36" t="s">
        <v>90</v>
      </c>
      <c s="37">
        <v>359.5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52</v>
      </c>
    </row>
    <row r="21" spans="1:5" ht="114.75">
      <c r="A21" t="s">
        <v>59</v>
      </c>
      <c r="E21" s="39" t="s">
        <v>186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191</v>
      </c>
      <c r="E8" s="30" t="s">
        <v>190</v>
      </c>
      <c r="J8" s="29">
        <f>0+J9+J14+J51+J64+J73+J82+J99</f>
      </c>
      <c s="29">
        <f>0+K9+K14+K51+K64+K73+K82+K99</f>
      </c>
      <c s="29">
        <f>0+L9+L14+L51+L64+L73+L82+L99</f>
      </c>
      <c s="29">
        <f>0+M9+M14+M51+M64+M73+M82+M99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192</v>
      </c>
      <c s="35" t="s">
        <v>193</v>
      </c>
      <c s="6" t="s">
        <v>53</v>
      </c>
      <c s="36" t="s">
        <v>54</v>
      </c>
      <c s="37">
        <v>820.8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194</v>
      </c>
    </row>
    <row r="13" spans="1:5" ht="140.25">
      <c r="A13" t="s">
        <v>59</v>
      </c>
      <c r="E13" s="39" t="s">
        <v>195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196</v>
      </c>
      <c s="35" t="s">
        <v>52</v>
      </c>
      <c s="6" t="s">
        <v>197</v>
      </c>
      <c s="36" t="s">
        <v>79</v>
      </c>
      <c s="37">
        <v>456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63.75">
      <c r="A17" s="35" t="s">
        <v>57</v>
      </c>
      <c r="E17" s="40" t="s">
        <v>198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199</v>
      </c>
      <c s="35" t="s">
        <v>52</v>
      </c>
      <c s="6" t="s">
        <v>200</v>
      </c>
      <c s="36" t="s">
        <v>85</v>
      </c>
      <c s="37">
        <v>2280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201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67</v>
      </c>
      <c s="34" t="s">
        <v>77</v>
      </c>
      <c s="35" t="s">
        <v>52</v>
      </c>
      <c s="6" t="s">
        <v>78</v>
      </c>
      <c s="36" t="s">
        <v>79</v>
      </c>
      <c s="37">
        <v>456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202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71</v>
      </c>
      <c s="34" t="s">
        <v>83</v>
      </c>
      <c s="35" t="s">
        <v>52</v>
      </c>
      <c s="6" t="s">
        <v>84</v>
      </c>
      <c s="36" t="s">
        <v>85</v>
      </c>
      <c s="37">
        <v>11400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203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76</v>
      </c>
      <c s="34" t="s">
        <v>204</v>
      </c>
      <c s="35" t="s">
        <v>52</v>
      </c>
      <c s="6" t="s">
        <v>205</v>
      </c>
      <c s="36" t="s">
        <v>79</v>
      </c>
      <c s="37">
        <v>238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206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82</v>
      </c>
      <c s="34" t="s">
        <v>207</v>
      </c>
      <c s="35" t="s">
        <v>52</v>
      </c>
      <c s="6" t="s">
        <v>208</v>
      </c>
      <c s="36" t="s">
        <v>79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52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87</v>
      </c>
      <c s="34" t="s">
        <v>209</v>
      </c>
      <c s="35" t="s">
        <v>52</v>
      </c>
      <c s="6" t="s">
        <v>210</v>
      </c>
      <c s="36" t="s">
        <v>85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211</v>
      </c>
    </row>
    <row r="42" spans="1:5" ht="25.5">
      <c r="A42" t="s">
        <v>59</v>
      </c>
      <c r="E42" s="39" t="s">
        <v>212</v>
      </c>
    </row>
    <row r="43" spans="1:16" ht="12.75">
      <c r="A43" t="s">
        <v>49</v>
      </c>
      <c s="34" t="s">
        <v>92</v>
      </c>
      <c s="34" t="s">
        <v>213</v>
      </c>
      <c s="35" t="s">
        <v>52</v>
      </c>
      <c s="6" t="s">
        <v>214</v>
      </c>
      <c s="36" t="s">
        <v>79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215</v>
      </c>
    </row>
    <row r="46" spans="1:5" ht="242.25">
      <c r="A46" t="s">
        <v>59</v>
      </c>
      <c r="E46" s="39" t="s">
        <v>216</v>
      </c>
    </row>
    <row r="47" spans="1:16" ht="12.75">
      <c r="A47" t="s">
        <v>49</v>
      </c>
      <c s="34" t="s">
        <v>98</v>
      </c>
      <c s="34" t="s">
        <v>217</v>
      </c>
      <c s="35" t="s">
        <v>52</v>
      </c>
      <c s="6" t="s">
        <v>218</v>
      </c>
      <c s="36" t="s">
        <v>219</v>
      </c>
      <c s="37">
        <v>572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38.25">
      <c r="A49" s="35" t="s">
        <v>57</v>
      </c>
      <c r="E49" s="40" t="s">
        <v>220</v>
      </c>
    </row>
    <row r="50" spans="1:5" ht="12.75">
      <c r="A50" t="s">
        <v>59</v>
      </c>
      <c r="E50" s="39" t="s">
        <v>60</v>
      </c>
    </row>
    <row r="51" spans="1:13" ht="12.75">
      <c r="A51" t="s">
        <v>46</v>
      </c>
      <c r="C51" s="31" t="s">
        <v>27</v>
      </c>
      <c r="E51" s="33" t="s">
        <v>221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103</v>
      </c>
      <c s="34" t="s">
        <v>222</v>
      </c>
      <c s="35" t="s">
        <v>52</v>
      </c>
      <c s="6" t="s">
        <v>223</v>
      </c>
      <c s="36" t="s">
        <v>219</v>
      </c>
      <c s="37">
        <v>27.2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224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107</v>
      </c>
      <c s="34" t="s">
        <v>225</v>
      </c>
      <c s="35" t="s">
        <v>52</v>
      </c>
      <c s="6" t="s">
        <v>226</v>
      </c>
      <c s="36" t="s">
        <v>219</v>
      </c>
      <c s="37">
        <v>126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227</v>
      </c>
    </row>
    <row r="59" spans="1:5" ht="102">
      <c r="A59" t="s">
        <v>59</v>
      </c>
      <c r="E59" s="39" t="s">
        <v>228</v>
      </c>
    </row>
    <row r="60" spans="1:16" ht="12.75">
      <c r="A60" t="s">
        <v>49</v>
      </c>
      <c s="34" t="s">
        <v>111</v>
      </c>
      <c s="34" t="s">
        <v>229</v>
      </c>
      <c s="35" t="s">
        <v>52</v>
      </c>
      <c s="6" t="s">
        <v>230</v>
      </c>
      <c s="36" t="s">
        <v>219</v>
      </c>
      <c s="37">
        <v>169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231</v>
      </c>
    </row>
    <row r="63" spans="1:5" ht="12.75">
      <c r="A63" t="s">
        <v>59</v>
      </c>
      <c r="E63" s="39" t="s">
        <v>60</v>
      </c>
    </row>
    <row r="64" spans="1:13" ht="12.75">
      <c r="A64" t="s">
        <v>46</v>
      </c>
      <c r="C64" s="31" t="s">
        <v>67</v>
      </c>
      <c r="E64" s="33" t="s">
        <v>232</v>
      </c>
      <c r="J64" s="32">
        <f>0</f>
      </c>
      <c s="32">
        <f>0</f>
      </c>
      <c s="32">
        <f>0+L65+L69</f>
      </c>
      <c s="32">
        <f>0+M65+M69</f>
      </c>
    </row>
    <row r="65" spans="1:16" ht="12.75">
      <c r="A65" t="s">
        <v>49</v>
      </c>
      <c s="34" t="s">
        <v>116</v>
      </c>
      <c s="34" t="s">
        <v>233</v>
      </c>
      <c s="35" t="s">
        <v>52</v>
      </c>
      <c s="6" t="s">
        <v>234</v>
      </c>
      <c s="36" t="s">
        <v>79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235</v>
      </c>
    </row>
    <row r="68" spans="1:5" ht="12.75">
      <c r="A68" t="s">
        <v>59</v>
      </c>
      <c r="E68" s="39" t="s">
        <v>60</v>
      </c>
    </row>
    <row r="69" spans="1:16" ht="12.75">
      <c r="A69" t="s">
        <v>49</v>
      </c>
      <c s="34" t="s">
        <v>120</v>
      </c>
      <c s="34" t="s">
        <v>236</v>
      </c>
      <c s="35" t="s">
        <v>52</v>
      </c>
      <c s="6" t="s">
        <v>237</v>
      </c>
      <c s="36" t="s">
        <v>79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238</v>
      </c>
    </row>
    <row r="72" spans="1:5" ht="12.75">
      <c r="A72" t="s">
        <v>59</v>
      </c>
      <c r="E72" s="39" t="s">
        <v>60</v>
      </c>
    </row>
    <row r="73" spans="1:13" ht="12.75">
      <c r="A73" t="s">
        <v>46</v>
      </c>
      <c r="C73" s="31" t="s">
        <v>71</v>
      </c>
      <c r="E73" s="33" t="s">
        <v>97</v>
      </c>
      <c r="J73" s="32">
        <f>0</f>
      </c>
      <c s="32">
        <f>0</f>
      </c>
      <c s="32">
        <f>0+L74+L78</f>
      </c>
      <c s="32">
        <f>0+M74+M78</f>
      </c>
    </row>
    <row r="74" spans="1:16" ht="25.5">
      <c r="A74" t="s">
        <v>49</v>
      </c>
      <c s="34" t="s">
        <v>124</v>
      </c>
      <c s="34" t="s">
        <v>239</v>
      </c>
      <c s="35" t="s">
        <v>52</v>
      </c>
      <c s="6" t="s">
        <v>240</v>
      </c>
      <c s="36" t="s">
        <v>79</v>
      </c>
      <c s="37">
        <v>190.08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76.5">
      <c r="A76" s="35" t="s">
        <v>57</v>
      </c>
      <c r="E76" s="40" t="s">
        <v>241</v>
      </c>
    </row>
    <row r="77" spans="1:5" ht="267.75">
      <c r="A77" t="s">
        <v>59</v>
      </c>
      <c r="E77" s="39" t="s">
        <v>242</v>
      </c>
    </row>
    <row r="78" spans="1:16" ht="25.5">
      <c r="A78" t="s">
        <v>49</v>
      </c>
      <c s="34" t="s">
        <v>127</v>
      </c>
      <c s="34" t="s">
        <v>243</v>
      </c>
      <c s="35" t="s">
        <v>52</v>
      </c>
      <c s="6" t="s">
        <v>244</v>
      </c>
      <c s="36" t="s">
        <v>79</v>
      </c>
      <c s="37">
        <v>27.72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245</v>
      </c>
    </row>
    <row r="81" spans="1:5" ht="267.75">
      <c r="A81" t="s">
        <v>59</v>
      </c>
      <c r="E81" s="39" t="s">
        <v>246</v>
      </c>
    </row>
    <row r="82" spans="1:13" ht="12.75">
      <c r="A82" t="s">
        <v>46</v>
      </c>
      <c r="C82" s="31" t="s">
        <v>87</v>
      </c>
      <c r="E82" s="33" t="s">
        <v>247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130</v>
      </c>
      <c s="34" t="s">
        <v>248</v>
      </c>
      <c s="35" t="s">
        <v>52</v>
      </c>
      <c s="6" t="s">
        <v>249</v>
      </c>
      <c s="36" t="s">
        <v>90</v>
      </c>
      <c s="37">
        <v>2.5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52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134</v>
      </c>
      <c s="34" t="s">
        <v>250</v>
      </c>
      <c s="35" t="s">
        <v>52</v>
      </c>
      <c s="6" t="s">
        <v>251</v>
      </c>
      <c s="36" t="s">
        <v>90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52</v>
      </c>
    </row>
    <row r="90" spans="1:5" ht="12.75">
      <c r="A90" t="s">
        <v>59</v>
      </c>
      <c r="E90" s="39" t="s">
        <v>60</v>
      </c>
    </row>
    <row r="91" spans="1:16" ht="12.75">
      <c r="A91" t="s">
        <v>49</v>
      </c>
      <c s="34" t="s">
        <v>139</v>
      </c>
      <c s="34" t="s">
        <v>252</v>
      </c>
      <c s="35" t="s">
        <v>52</v>
      </c>
      <c s="6" t="s">
        <v>253</v>
      </c>
      <c s="36" t="s">
        <v>137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114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254</v>
      </c>
    </row>
    <row r="94" spans="1:5" ht="165.75">
      <c r="A94" t="s">
        <v>59</v>
      </c>
      <c r="E94" s="39" t="s">
        <v>255</v>
      </c>
    </row>
    <row r="95" spans="1:16" ht="12.75">
      <c r="A95" t="s">
        <v>49</v>
      </c>
      <c s="34" t="s">
        <v>142</v>
      </c>
      <c s="34" t="s">
        <v>256</v>
      </c>
      <c s="35" t="s">
        <v>52</v>
      </c>
      <c s="6" t="s">
        <v>257</v>
      </c>
      <c s="36" t="s">
        <v>137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114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52</v>
      </c>
    </row>
    <row r="98" spans="1:5" ht="102">
      <c r="A98" t="s">
        <v>59</v>
      </c>
      <c r="E98" s="39" t="s">
        <v>258</v>
      </c>
    </row>
    <row r="99" spans="1:13" ht="12.75">
      <c r="A99" t="s">
        <v>46</v>
      </c>
      <c r="C99" s="31" t="s">
        <v>92</v>
      </c>
      <c r="E99" s="33" t="s">
        <v>133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49</v>
      </c>
      <c s="34" t="s">
        <v>146</v>
      </c>
      <c s="34" t="s">
        <v>259</v>
      </c>
      <c s="35" t="s">
        <v>52</v>
      </c>
      <c s="6" t="s">
        <v>260</v>
      </c>
      <c s="36" t="s">
        <v>219</v>
      </c>
      <c s="37">
        <v>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261</v>
      </c>
    </row>
    <row r="103" spans="1:5" ht="12.75">
      <c r="A103" t="s">
        <v>59</v>
      </c>
      <c r="E10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262</v>
      </c>
      <c r="E4" s="26" t="s">
        <v>263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266</v>
      </c>
      <c r="E8" s="30" t="s">
        <v>265</v>
      </c>
      <c r="J8" s="29">
        <f>0+J9+J14+J31+J40</f>
      </c>
      <c s="29">
        <f>0+K9+K14+K31+K40</f>
      </c>
      <c s="29">
        <f>0+L9+L14+L31+L40</f>
      </c>
      <c s="29">
        <f>0+M9+M14+M31+M40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192</v>
      </c>
      <c s="35" t="s">
        <v>193</v>
      </c>
      <c s="6" t="s">
        <v>53</v>
      </c>
      <c s="36" t="s">
        <v>54</v>
      </c>
      <c s="37">
        <v>18.72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267</v>
      </c>
    </row>
    <row r="13" spans="1:5" ht="140.25">
      <c r="A13" t="s">
        <v>59</v>
      </c>
      <c r="E13" s="39" t="s">
        <v>195</v>
      </c>
    </row>
    <row r="14" spans="1:13" ht="12.75">
      <c r="A14" t="s">
        <v>46</v>
      </c>
      <c r="C14" s="31" t="s">
        <v>50</v>
      </c>
      <c r="E14" s="33" t="s">
        <v>75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196</v>
      </c>
      <c s="35" t="s">
        <v>52</v>
      </c>
      <c s="6" t="s">
        <v>197</v>
      </c>
      <c s="36" t="s">
        <v>79</v>
      </c>
      <c s="37">
        <v>10.4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38.25">
      <c r="A17" s="35" t="s">
        <v>57</v>
      </c>
      <c r="E17" s="40" t="s">
        <v>268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199</v>
      </c>
      <c s="35" t="s">
        <v>52</v>
      </c>
      <c s="6" t="s">
        <v>200</v>
      </c>
      <c s="36" t="s">
        <v>85</v>
      </c>
      <c s="37">
        <v>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269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67</v>
      </c>
      <c s="34" t="s">
        <v>77</v>
      </c>
      <c s="35" t="s">
        <v>52</v>
      </c>
      <c s="6" t="s">
        <v>78</v>
      </c>
      <c s="36" t="s">
        <v>79</v>
      </c>
      <c s="37">
        <v>10.4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202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71</v>
      </c>
      <c s="34" t="s">
        <v>83</v>
      </c>
      <c s="35" t="s">
        <v>52</v>
      </c>
      <c s="6" t="s">
        <v>84</v>
      </c>
      <c s="36" t="s">
        <v>85</v>
      </c>
      <c s="37">
        <v>260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270</v>
      </c>
    </row>
    <row r="30" spans="1:5" ht="12.75">
      <c r="A30" t="s">
        <v>59</v>
      </c>
      <c r="E30" s="39" t="s">
        <v>60</v>
      </c>
    </row>
    <row r="31" spans="1:13" ht="12.75">
      <c r="A31" t="s">
        <v>46</v>
      </c>
      <c r="C31" s="31" t="s">
        <v>71</v>
      </c>
      <c r="E31" s="33" t="s">
        <v>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76</v>
      </c>
      <c s="34" t="s">
        <v>271</v>
      </c>
      <c s="35" t="s">
        <v>52</v>
      </c>
      <c s="6" t="s">
        <v>272</v>
      </c>
      <c s="36" t="s">
        <v>79</v>
      </c>
      <c s="37">
        <v>12.6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38.25">
      <c r="A34" s="35" t="s">
        <v>57</v>
      </c>
      <c r="E34" s="40" t="s">
        <v>273</v>
      </c>
    </row>
    <row r="35" spans="1:5" ht="51">
      <c r="A35" t="s">
        <v>59</v>
      </c>
      <c r="E35" s="39" t="s">
        <v>274</v>
      </c>
    </row>
    <row r="36" spans="1:16" ht="12.75">
      <c r="A36" t="s">
        <v>49</v>
      </c>
      <c s="34" t="s">
        <v>82</v>
      </c>
      <c s="34" t="s">
        <v>275</v>
      </c>
      <c s="35" t="s">
        <v>52</v>
      </c>
      <c s="6" t="s">
        <v>276</v>
      </c>
      <c s="36" t="s">
        <v>79</v>
      </c>
      <c s="37">
        <v>3.24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277</v>
      </c>
    </row>
    <row r="39" spans="1:5" ht="12.75">
      <c r="A39" t="s">
        <v>59</v>
      </c>
      <c r="E39" s="39" t="s">
        <v>60</v>
      </c>
    </row>
    <row r="40" spans="1:13" ht="12.75">
      <c r="A40" t="s">
        <v>46</v>
      </c>
      <c r="C40" s="31" t="s">
        <v>92</v>
      </c>
      <c r="E40" s="33" t="s">
        <v>133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87</v>
      </c>
      <c s="34" t="s">
        <v>278</v>
      </c>
      <c s="35" t="s">
        <v>52</v>
      </c>
      <c s="6" t="s">
        <v>279</v>
      </c>
      <c s="36" t="s">
        <v>219</v>
      </c>
      <c s="37">
        <v>15.8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55</v>
      </c>
      <c>
        <f>(M41*21)/100</f>
      </c>
      <c t="s">
        <v>27</v>
      </c>
    </row>
    <row r="42" spans="1:5" ht="12.75">
      <c r="A42" s="35" t="s">
        <v>56</v>
      </c>
      <c r="E42" s="39" t="s">
        <v>52</v>
      </c>
    </row>
    <row r="43" spans="1:5" ht="12.75">
      <c r="A43" s="35" t="s">
        <v>57</v>
      </c>
      <c r="E43" s="40" t="s">
        <v>280</v>
      </c>
    </row>
    <row r="44" spans="1:5" ht="12.75">
      <c r="A44" t="s">
        <v>59</v>
      </c>
      <c r="E44" s="39" t="s">
        <v>60</v>
      </c>
    </row>
    <row r="45" spans="1:16" ht="12.75">
      <c r="A45" t="s">
        <v>49</v>
      </c>
      <c s="34" t="s">
        <v>92</v>
      </c>
      <c s="34" t="s">
        <v>281</v>
      </c>
      <c s="35" t="s">
        <v>52</v>
      </c>
      <c s="6" t="s">
        <v>282</v>
      </c>
      <c s="36" t="s">
        <v>219</v>
      </c>
      <c s="37">
        <v>4.5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27</v>
      </c>
    </row>
    <row r="46" spans="1:5" ht="12.75">
      <c r="A46" s="35" t="s">
        <v>56</v>
      </c>
      <c r="E46" s="39" t="s">
        <v>52</v>
      </c>
    </row>
    <row r="47" spans="1:5" ht="12.75">
      <c r="A47" s="35" t="s">
        <v>57</v>
      </c>
      <c r="E47" s="40" t="s">
        <v>283</v>
      </c>
    </row>
    <row r="48" spans="1:5" ht="12.75">
      <c r="A48" t="s">
        <v>59</v>
      </c>
      <c r="E48" s="39" t="s">
        <v>60</v>
      </c>
    </row>
    <row r="49" spans="1:16" ht="25.5">
      <c r="A49" t="s">
        <v>49</v>
      </c>
      <c s="34" t="s">
        <v>98</v>
      </c>
      <c s="34" t="s">
        <v>284</v>
      </c>
      <c s="35" t="s">
        <v>52</v>
      </c>
      <c s="6" t="s">
        <v>285</v>
      </c>
      <c s="36" t="s">
        <v>168</v>
      </c>
      <c s="37">
        <v>42.188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286</v>
      </c>
    </row>
    <row r="52" spans="1:5" ht="12.75">
      <c r="A52" t="s">
        <v>59</v>
      </c>
      <c r="E5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287</v>
      </c>
      <c r="E4" s="26" t="s">
        <v>288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COUNTIFS(L8:L201,"=0",A8:A201,"P")+COUNTIFS(L8:L201,"",A8:A201,"P")+SUM(Q8:Q201)</f>
      </c>
    </row>
    <row r="8" spans="1:13" ht="12.75">
      <c r="A8" t="s">
        <v>44</v>
      </c>
      <c r="C8" s="28" t="s">
        <v>291</v>
      </c>
      <c r="E8" s="30" t="s">
        <v>290</v>
      </c>
      <c r="J8" s="29">
        <f>0+J9+J42+J75+J104+J117+J146+J155+J176</f>
      </c>
      <c s="29">
        <f>0+K9+K42+K75+K104+K117+K146+K155+K176</f>
      </c>
      <c s="29">
        <f>0+L9+L42+L75+L104+L117+L146+L155+L176</f>
      </c>
      <c s="29">
        <f>0+M9+M42+M75+M104+M117+M146+M155+M176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50</v>
      </c>
      <c s="34" t="s">
        <v>292</v>
      </c>
      <c s="35" t="s">
        <v>52</v>
      </c>
      <c s="6" t="s">
        <v>293</v>
      </c>
      <c s="36" t="s">
        <v>294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38.25">
      <c r="A12" s="35" t="s">
        <v>57</v>
      </c>
      <c r="E12" s="40" t="s">
        <v>295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296</v>
      </c>
      <c s="35" t="s">
        <v>52</v>
      </c>
      <c s="6" t="s">
        <v>297</v>
      </c>
      <c s="36" t="s">
        <v>294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25.5">
      <c r="A16" s="35" t="s">
        <v>57</v>
      </c>
      <c r="E16" s="40" t="s">
        <v>298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299</v>
      </c>
      <c s="35" t="s">
        <v>52</v>
      </c>
      <c s="6" t="s">
        <v>300</v>
      </c>
      <c s="36" t="s">
        <v>137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25.5">
      <c r="A20" s="35" t="s">
        <v>57</v>
      </c>
      <c r="E20" s="40" t="s">
        <v>301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302</v>
      </c>
      <c s="35" t="s">
        <v>52</v>
      </c>
      <c s="6" t="s">
        <v>303</v>
      </c>
      <c s="36" t="s">
        <v>294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304</v>
      </c>
    </row>
    <row r="24" spans="1:5" ht="76.5">
      <c r="A24" s="35" t="s">
        <v>57</v>
      </c>
      <c r="E24" s="40" t="s">
        <v>305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71</v>
      </c>
      <c s="34" t="s">
        <v>306</v>
      </c>
      <c s="35" t="s">
        <v>52</v>
      </c>
      <c s="6" t="s">
        <v>307</v>
      </c>
      <c s="36" t="s">
        <v>294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38.25">
      <c r="A28" s="35" t="s">
        <v>57</v>
      </c>
      <c r="E28" s="40" t="s">
        <v>308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76</v>
      </c>
      <c s="34" t="s">
        <v>309</v>
      </c>
      <c s="35" t="s">
        <v>52</v>
      </c>
      <c s="6" t="s">
        <v>310</v>
      </c>
      <c s="36" t="s">
        <v>54</v>
      </c>
      <c s="37">
        <v>500.4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25.5">
      <c r="A32" s="35" t="s">
        <v>57</v>
      </c>
      <c r="E32" s="40" t="s">
        <v>311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82</v>
      </c>
      <c s="34" t="s">
        <v>309</v>
      </c>
      <c s="35" t="s">
        <v>312</v>
      </c>
      <c s="6" t="s">
        <v>310</v>
      </c>
      <c s="36" t="s">
        <v>54</v>
      </c>
      <c s="37">
        <v>133.2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25.5">
      <c r="A36" s="35" t="s">
        <v>57</v>
      </c>
      <c r="E36" s="40" t="s">
        <v>313</v>
      </c>
    </row>
    <row r="37" spans="1:5" ht="25.5">
      <c r="A37" t="s">
        <v>59</v>
      </c>
      <c r="E37" s="39" t="s">
        <v>314</v>
      </c>
    </row>
    <row r="38" spans="1:16" ht="12.75">
      <c r="A38" t="s">
        <v>49</v>
      </c>
      <c s="34" t="s">
        <v>87</v>
      </c>
      <c s="34" t="s">
        <v>315</v>
      </c>
      <c s="35" t="s">
        <v>52</v>
      </c>
      <c s="6" t="s">
        <v>316</v>
      </c>
      <c s="36" t="s">
        <v>54</v>
      </c>
      <c s="37">
        <v>3.4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25.5">
      <c r="A40" s="35" t="s">
        <v>57</v>
      </c>
      <c r="E40" s="40" t="s">
        <v>317</v>
      </c>
    </row>
    <row r="41" spans="1:5" ht="12.75">
      <c r="A41" t="s">
        <v>59</v>
      </c>
      <c r="E41" s="39" t="s">
        <v>60</v>
      </c>
    </row>
    <row r="42" spans="1:13" ht="12.75">
      <c r="A42" t="s">
        <v>46</v>
      </c>
      <c r="C42" s="31" t="s">
        <v>50</v>
      </c>
      <c r="E42" s="33" t="s">
        <v>75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12.75">
      <c r="A43" t="s">
        <v>49</v>
      </c>
      <c s="34" t="s">
        <v>92</v>
      </c>
      <c s="34" t="s">
        <v>318</v>
      </c>
      <c s="35" t="s">
        <v>52</v>
      </c>
      <c s="6" t="s">
        <v>319</v>
      </c>
      <c s="36" t="s">
        <v>219</v>
      </c>
      <c s="37">
        <v>150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38.25">
      <c r="A45" s="35" t="s">
        <v>57</v>
      </c>
      <c r="E45" s="40" t="s">
        <v>320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98</v>
      </c>
      <c s="34" t="s">
        <v>321</v>
      </c>
      <c s="35" t="s">
        <v>52</v>
      </c>
      <c s="6" t="s">
        <v>322</v>
      </c>
      <c s="36" t="s">
        <v>79</v>
      </c>
      <c s="37">
        <v>38.5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38.25">
      <c r="A49" s="35" t="s">
        <v>57</v>
      </c>
      <c r="E49" s="40" t="s">
        <v>323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103</v>
      </c>
      <c s="34" t="s">
        <v>324</v>
      </c>
      <c s="35" t="s">
        <v>52</v>
      </c>
      <c s="6" t="s">
        <v>325</v>
      </c>
      <c s="36" t="s">
        <v>79</v>
      </c>
      <c s="37">
        <v>278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63.75">
      <c r="A53" s="35" t="s">
        <v>57</v>
      </c>
      <c r="E53" s="40" t="s">
        <v>326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107</v>
      </c>
      <c s="34" t="s">
        <v>327</v>
      </c>
      <c s="35" t="s">
        <v>52</v>
      </c>
      <c s="6" t="s">
        <v>328</v>
      </c>
      <c s="36" t="s">
        <v>79</v>
      </c>
      <c s="37">
        <v>44.5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38.25">
      <c r="A57" s="35" t="s">
        <v>57</v>
      </c>
      <c r="E57" s="40" t="s">
        <v>329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111</v>
      </c>
      <c s="34" t="s">
        <v>330</v>
      </c>
      <c s="35" t="s">
        <v>52</v>
      </c>
      <c s="6" t="s">
        <v>331</v>
      </c>
      <c s="36" t="s">
        <v>79</v>
      </c>
      <c s="37">
        <v>38.5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38.25">
      <c r="A61" s="35" t="s">
        <v>57</v>
      </c>
      <c r="E61" s="40" t="s">
        <v>332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116</v>
      </c>
      <c s="34" t="s">
        <v>333</v>
      </c>
      <c s="35" t="s">
        <v>52</v>
      </c>
      <c s="6" t="s">
        <v>334</v>
      </c>
      <c s="36" t="s">
        <v>219</v>
      </c>
      <c s="37">
        <v>500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25.5">
      <c r="A65" s="35" t="s">
        <v>57</v>
      </c>
      <c r="E65" s="40" t="s">
        <v>335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120</v>
      </c>
      <c s="34" t="s">
        <v>336</v>
      </c>
      <c s="35" t="s">
        <v>52</v>
      </c>
      <c s="6" t="s">
        <v>337</v>
      </c>
      <c s="36" t="s">
        <v>219</v>
      </c>
      <c s="37">
        <v>120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338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124</v>
      </c>
      <c s="34" t="s">
        <v>339</v>
      </c>
      <c s="35" t="s">
        <v>52</v>
      </c>
      <c s="6" t="s">
        <v>340</v>
      </c>
      <c s="36" t="s">
        <v>219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338</v>
      </c>
    </row>
    <row r="74" spans="1:5" ht="12.75">
      <c r="A74" t="s">
        <v>59</v>
      </c>
      <c r="E74" s="39" t="s">
        <v>60</v>
      </c>
    </row>
    <row r="75" spans="1:13" ht="12.75">
      <c r="A75" t="s">
        <v>46</v>
      </c>
      <c r="C75" s="31" t="s">
        <v>27</v>
      </c>
      <c r="E75" s="33" t="s">
        <v>221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49</v>
      </c>
      <c s="34" t="s">
        <v>127</v>
      </c>
      <c s="34" t="s">
        <v>341</v>
      </c>
      <c s="35" t="s">
        <v>52</v>
      </c>
      <c s="6" t="s">
        <v>342</v>
      </c>
      <c s="36" t="s">
        <v>90</v>
      </c>
      <c s="37">
        <v>11.6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25.5">
      <c r="A78" s="35" t="s">
        <v>57</v>
      </c>
      <c r="E78" s="40" t="s">
        <v>343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130</v>
      </c>
      <c s="34" t="s">
        <v>344</v>
      </c>
      <c s="35" t="s">
        <v>52</v>
      </c>
      <c s="6" t="s">
        <v>345</v>
      </c>
      <c s="36" t="s">
        <v>90</v>
      </c>
      <c s="37">
        <v>120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25.5">
      <c r="A82" s="35" t="s">
        <v>57</v>
      </c>
      <c r="E82" s="40" t="s">
        <v>346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134</v>
      </c>
      <c s="34" t="s">
        <v>347</v>
      </c>
      <c s="35" t="s">
        <v>52</v>
      </c>
      <c s="6" t="s">
        <v>348</v>
      </c>
      <c s="36" t="s">
        <v>90</v>
      </c>
      <c s="37">
        <v>100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25.5">
      <c r="A86" s="35" t="s">
        <v>57</v>
      </c>
      <c r="E86" s="40" t="s">
        <v>349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139</v>
      </c>
      <c s="34" t="s">
        <v>350</v>
      </c>
      <c s="35" t="s">
        <v>52</v>
      </c>
      <c s="6" t="s">
        <v>351</v>
      </c>
      <c s="36" t="s">
        <v>90</v>
      </c>
      <c s="37">
        <v>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25.5">
      <c r="A90" s="35" t="s">
        <v>57</v>
      </c>
      <c r="E90" s="40" t="s">
        <v>352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142</v>
      </c>
      <c s="34" t="s">
        <v>353</v>
      </c>
      <c s="35" t="s">
        <v>52</v>
      </c>
      <c s="6" t="s">
        <v>354</v>
      </c>
      <c s="36" t="s">
        <v>79</v>
      </c>
      <c s="37">
        <v>10.6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25.5">
      <c r="A94" s="35" t="s">
        <v>57</v>
      </c>
      <c r="E94" s="40" t="s">
        <v>355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146</v>
      </c>
      <c s="34" t="s">
        <v>356</v>
      </c>
      <c s="35" t="s">
        <v>52</v>
      </c>
      <c s="6" t="s">
        <v>357</v>
      </c>
      <c s="36" t="s">
        <v>54</v>
      </c>
      <c s="37">
        <v>1.6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358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149</v>
      </c>
      <c s="34" t="s">
        <v>359</v>
      </c>
      <c s="35" t="s">
        <v>52</v>
      </c>
      <c s="6" t="s">
        <v>360</v>
      </c>
      <c s="36" t="s">
        <v>54</v>
      </c>
      <c s="37">
        <v>0.2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38.25">
      <c r="A102" s="35" t="s">
        <v>57</v>
      </c>
      <c r="E102" s="40" t="s">
        <v>361</v>
      </c>
    </row>
    <row r="103" spans="1:5" ht="12.75">
      <c r="A103" t="s">
        <v>59</v>
      </c>
      <c r="E103" s="39" t="s">
        <v>60</v>
      </c>
    </row>
    <row r="104" spans="1:13" ht="12.75">
      <c r="A104" t="s">
        <v>46</v>
      </c>
      <c r="C104" s="31" t="s">
        <v>26</v>
      </c>
      <c r="E104" s="33" t="s">
        <v>362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12.75">
      <c r="A105" t="s">
        <v>49</v>
      </c>
      <c s="34" t="s">
        <v>152</v>
      </c>
      <c s="34" t="s">
        <v>363</v>
      </c>
      <c s="35" t="s">
        <v>52</v>
      </c>
      <c s="6" t="s">
        <v>364</v>
      </c>
      <c s="36" t="s">
        <v>79</v>
      </c>
      <c s="37">
        <v>20.4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25.5">
      <c r="A107" s="35" t="s">
        <v>57</v>
      </c>
      <c r="E107" s="40" t="s">
        <v>365</v>
      </c>
    </row>
    <row r="108" spans="1:5" ht="12.75">
      <c r="A108" t="s">
        <v>59</v>
      </c>
      <c r="E108" s="39" t="s">
        <v>60</v>
      </c>
    </row>
    <row r="109" spans="1:16" ht="12.75">
      <c r="A109" t="s">
        <v>49</v>
      </c>
      <c s="34" t="s">
        <v>156</v>
      </c>
      <c s="34" t="s">
        <v>366</v>
      </c>
      <c s="35" t="s">
        <v>52</v>
      </c>
      <c s="6" t="s">
        <v>367</v>
      </c>
      <c s="36" t="s">
        <v>79</v>
      </c>
      <c s="37">
        <v>14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368</v>
      </c>
    </row>
    <row r="112" spans="1:5" ht="12.75">
      <c r="A112" t="s">
        <v>59</v>
      </c>
      <c r="E112" s="39" t="s">
        <v>60</v>
      </c>
    </row>
    <row r="113" spans="1:16" ht="12.75">
      <c r="A113" t="s">
        <v>49</v>
      </c>
      <c s="34" t="s">
        <v>161</v>
      </c>
      <c s="34" t="s">
        <v>369</v>
      </c>
      <c s="35" t="s">
        <v>52</v>
      </c>
      <c s="6" t="s">
        <v>370</v>
      </c>
      <c s="36" t="s">
        <v>371</v>
      </c>
      <c s="37">
        <v>546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51">
      <c r="A115" s="35" t="s">
        <v>57</v>
      </c>
      <c r="E115" s="40" t="s">
        <v>372</v>
      </c>
    </row>
    <row r="116" spans="1:5" ht="12.75">
      <c r="A116" t="s">
        <v>59</v>
      </c>
      <c r="E116" s="39" t="s">
        <v>60</v>
      </c>
    </row>
    <row r="117" spans="1:13" ht="12.75">
      <c r="A117" t="s">
        <v>46</v>
      </c>
      <c r="C117" s="31" t="s">
        <v>67</v>
      </c>
      <c r="E117" s="33" t="s">
        <v>232</v>
      </c>
      <c r="J117" s="32">
        <f>0</f>
      </c>
      <c s="32">
        <f>0</f>
      </c>
      <c s="32">
        <f>0+L118+L122+L126+L130+L134+L138+L142</f>
      </c>
      <c s="32">
        <f>0+M118+M122+M126+M130+M134+M138+M142</f>
      </c>
    </row>
    <row r="118" spans="1:16" ht="12.75">
      <c r="A118" t="s">
        <v>49</v>
      </c>
      <c s="34" t="s">
        <v>165</v>
      </c>
      <c s="34" t="s">
        <v>373</v>
      </c>
      <c s="35" t="s">
        <v>52</v>
      </c>
      <c s="6" t="s">
        <v>374</v>
      </c>
      <c s="36" t="s">
        <v>79</v>
      </c>
      <c s="37">
        <v>8.2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25.5">
      <c r="A120" s="35" t="s">
        <v>57</v>
      </c>
      <c r="E120" s="40" t="s">
        <v>375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171</v>
      </c>
      <c s="34" t="s">
        <v>376</v>
      </c>
      <c s="35" t="s">
        <v>52</v>
      </c>
      <c s="6" t="s">
        <v>377</v>
      </c>
      <c s="36" t="s">
        <v>54</v>
      </c>
      <c s="37">
        <v>1.4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25.5">
      <c r="A124" s="35" t="s">
        <v>57</v>
      </c>
      <c r="E124" s="40" t="s">
        <v>378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174</v>
      </c>
      <c s="34" t="s">
        <v>379</v>
      </c>
      <c s="35" t="s">
        <v>52</v>
      </c>
      <c s="6" t="s">
        <v>380</v>
      </c>
      <c s="36" t="s">
        <v>54</v>
      </c>
      <c s="37">
        <v>40.9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25.5">
      <c r="A128" s="35" t="s">
        <v>57</v>
      </c>
      <c r="E128" s="40" t="s">
        <v>381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79</v>
      </c>
      <c s="37">
        <v>6.1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38.25">
      <c r="A132" s="35" t="s">
        <v>57</v>
      </c>
      <c r="E132" s="40" t="s">
        <v>385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386</v>
      </c>
      <c s="34" t="s">
        <v>387</v>
      </c>
      <c s="35" t="s">
        <v>52</v>
      </c>
      <c s="6" t="s">
        <v>388</v>
      </c>
      <c s="36" t="s">
        <v>79</v>
      </c>
      <c s="37">
        <v>58.8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25.5">
      <c r="A136" s="35" t="s">
        <v>57</v>
      </c>
      <c r="E136" s="40" t="s">
        <v>389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390</v>
      </c>
      <c s="34" t="s">
        <v>391</v>
      </c>
      <c s="35" t="s">
        <v>52</v>
      </c>
      <c s="6" t="s">
        <v>392</v>
      </c>
      <c s="36" t="s">
        <v>79</v>
      </c>
      <c s="37">
        <v>0.3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25.5">
      <c r="A140" s="35" t="s">
        <v>57</v>
      </c>
      <c r="E140" s="40" t="s">
        <v>393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394</v>
      </c>
      <c s="34" t="s">
        <v>395</v>
      </c>
      <c s="35" t="s">
        <v>52</v>
      </c>
      <c s="6" t="s">
        <v>396</v>
      </c>
      <c s="36" t="s">
        <v>79</v>
      </c>
      <c s="37">
        <v>73.5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25.5">
      <c r="A144" s="35" t="s">
        <v>57</v>
      </c>
      <c r="E144" s="40" t="s">
        <v>397</v>
      </c>
    </row>
    <row r="145" spans="1:5" ht="12.75">
      <c r="A145" t="s">
        <v>59</v>
      </c>
      <c r="E145" s="39" t="s">
        <v>60</v>
      </c>
    </row>
    <row r="146" spans="1:13" ht="12.75">
      <c r="A146" t="s">
        <v>46</v>
      </c>
      <c r="C146" s="31" t="s">
        <v>71</v>
      </c>
      <c r="E146" s="33" t="s">
        <v>97</v>
      </c>
      <c r="J146" s="32">
        <f>0</f>
      </c>
      <c s="32">
        <f>0</f>
      </c>
      <c s="32">
        <f>0+L147+L151</f>
      </c>
      <c s="32">
        <f>0+M147+M151</f>
      </c>
    </row>
    <row r="147" spans="1:16" ht="12.75">
      <c r="A147" t="s">
        <v>49</v>
      </c>
      <c s="34" t="s">
        <v>398</v>
      </c>
      <c s="34" t="s">
        <v>399</v>
      </c>
      <c s="35" t="s">
        <v>52</v>
      </c>
      <c s="6" t="s">
        <v>400</v>
      </c>
      <c s="36" t="s">
        <v>79</v>
      </c>
      <c s="37">
        <v>44.1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25.5">
      <c r="A149" s="35" t="s">
        <v>57</v>
      </c>
      <c r="E149" s="40" t="s">
        <v>401</v>
      </c>
    </row>
    <row r="150" spans="1:5" ht="12.75">
      <c r="A150" t="s">
        <v>59</v>
      </c>
      <c r="E150" s="39" t="s">
        <v>60</v>
      </c>
    </row>
    <row r="151" spans="1:16" ht="12.75">
      <c r="A151" t="s">
        <v>49</v>
      </c>
      <c s="34" t="s">
        <v>402</v>
      </c>
      <c s="34" t="s">
        <v>403</v>
      </c>
      <c s="35" t="s">
        <v>52</v>
      </c>
      <c s="6" t="s">
        <v>404</v>
      </c>
      <c s="36" t="s">
        <v>219</v>
      </c>
      <c s="37">
        <v>37.5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114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25.5">
      <c r="A153" s="35" t="s">
        <v>57</v>
      </c>
      <c r="E153" s="40" t="s">
        <v>405</v>
      </c>
    </row>
    <row r="154" spans="1:5" ht="204">
      <c r="A154" t="s">
        <v>59</v>
      </c>
      <c r="E154" s="39" t="s">
        <v>406</v>
      </c>
    </row>
    <row r="155" spans="1:13" ht="12.75">
      <c r="A155" t="s">
        <v>46</v>
      </c>
      <c r="C155" s="31" t="s">
        <v>82</v>
      </c>
      <c r="E155" s="33" t="s">
        <v>407</v>
      </c>
      <c r="J155" s="32">
        <f>0</f>
      </c>
      <c s="32">
        <f>0</f>
      </c>
      <c s="32">
        <f>0+L156+L160+L164+L168+L172</f>
      </c>
      <c s="32">
        <f>0+M156+M160+M164+M168+M172</f>
      </c>
    </row>
    <row r="156" spans="1:16" ht="25.5">
      <c r="A156" t="s">
        <v>49</v>
      </c>
      <c s="34" t="s">
        <v>408</v>
      </c>
      <c s="34" t="s">
        <v>409</v>
      </c>
      <c s="35" t="s">
        <v>52</v>
      </c>
      <c s="6" t="s">
        <v>410</v>
      </c>
      <c s="36" t="s">
        <v>219</v>
      </c>
      <c s="37">
        <v>21.2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25.5">
      <c r="A158" s="35" t="s">
        <v>57</v>
      </c>
      <c r="E158" s="40" t="s">
        <v>411</v>
      </c>
    </row>
    <row r="159" spans="1:5" ht="12.75">
      <c r="A159" t="s">
        <v>59</v>
      </c>
      <c r="E159" s="39" t="s">
        <v>60</v>
      </c>
    </row>
    <row r="160" spans="1:16" ht="25.5">
      <c r="A160" t="s">
        <v>49</v>
      </c>
      <c s="34" t="s">
        <v>412</v>
      </c>
      <c s="34" t="s">
        <v>413</v>
      </c>
      <c s="35" t="s">
        <v>52</v>
      </c>
      <c s="6" t="s">
        <v>414</v>
      </c>
      <c s="36" t="s">
        <v>219</v>
      </c>
      <c s="37">
        <v>108.4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76.5">
      <c r="A162" s="35" t="s">
        <v>57</v>
      </c>
      <c r="E162" s="40" t="s">
        <v>415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416</v>
      </c>
      <c s="34" t="s">
        <v>417</v>
      </c>
      <c s="35" t="s">
        <v>52</v>
      </c>
      <c s="6" t="s">
        <v>418</v>
      </c>
      <c s="36" t="s">
        <v>219</v>
      </c>
      <c s="37">
        <v>112.2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25.5">
      <c r="A166" s="35" t="s">
        <v>57</v>
      </c>
      <c r="E166" s="40" t="s">
        <v>419</v>
      </c>
    </row>
    <row r="167" spans="1:5" ht="12.75">
      <c r="A167" t="s">
        <v>59</v>
      </c>
      <c r="E167" s="39" t="s">
        <v>60</v>
      </c>
    </row>
    <row r="168" spans="1:16" ht="12.75">
      <c r="A168" t="s">
        <v>49</v>
      </c>
      <c s="34" t="s">
        <v>420</v>
      </c>
      <c s="34" t="s">
        <v>421</v>
      </c>
      <c s="35" t="s">
        <v>52</v>
      </c>
      <c s="6" t="s">
        <v>422</v>
      </c>
      <c s="36" t="s">
        <v>219</v>
      </c>
      <c s="37">
        <v>220.6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38.25">
      <c r="A170" s="35" t="s">
        <v>57</v>
      </c>
      <c r="E170" s="40" t="s">
        <v>423</v>
      </c>
    </row>
    <row r="171" spans="1:5" ht="12.75">
      <c r="A171" t="s">
        <v>59</v>
      </c>
      <c r="E171" s="39" t="s">
        <v>60</v>
      </c>
    </row>
    <row r="172" spans="1:16" ht="12.75">
      <c r="A172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219</v>
      </c>
      <c s="37">
        <v>525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25.5">
      <c r="A174" s="35" t="s">
        <v>57</v>
      </c>
      <c r="E174" s="40" t="s">
        <v>427</v>
      </c>
    </row>
    <row r="175" spans="1:5" ht="12.75">
      <c r="A175" t="s">
        <v>59</v>
      </c>
      <c r="E175" s="39" t="s">
        <v>60</v>
      </c>
    </row>
    <row r="176" spans="1:13" ht="12.75">
      <c r="A176" t="s">
        <v>46</v>
      </c>
      <c r="C176" s="31" t="s">
        <v>92</v>
      </c>
      <c r="E176" s="33" t="s">
        <v>133</v>
      </c>
      <c r="J176" s="32">
        <f>0</f>
      </c>
      <c s="32">
        <f>0</f>
      </c>
      <c s="32">
        <f>0+L177+L181+L185+L189+L193+L197+L201</f>
      </c>
      <c s="32">
        <f>0+M177+M181+M185+M189+M193+M197+M201</f>
      </c>
    </row>
    <row r="177" spans="1:16" ht="12.75">
      <c r="A177" t="s">
        <v>49</v>
      </c>
      <c s="34" t="s">
        <v>428</v>
      </c>
      <c s="34" t="s">
        <v>429</v>
      </c>
      <c s="35" t="s">
        <v>52</v>
      </c>
      <c s="6" t="s">
        <v>430</v>
      </c>
      <c s="36" t="s">
        <v>90</v>
      </c>
      <c s="37">
        <v>35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27</v>
      </c>
    </row>
    <row r="178" spans="1:5" ht="12.75">
      <c r="A178" s="35" t="s">
        <v>56</v>
      </c>
      <c r="E178" s="39" t="s">
        <v>52</v>
      </c>
    </row>
    <row r="179" spans="1:5" ht="25.5">
      <c r="A179" s="35" t="s">
        <v>57</v>
      </c>
      <c r="E179" s="40" t="s">
        <v>431</v>
      </c>
    </row>
    <row r="180" spans="1:5" ht="12.75">
      <c r="A180" t="s">
        <v>59</v>
      </c>
      <c r="E180" s="39" t="s">
        <v>60</v>
      </c>
    </row>
    <row r="181" spans="1:16" ht="12.75">
      <c r="A181" t="s">
        <v>49</v>
      </c>
      <c s="34" t="s">
        <v>432</v>
      </c>
      <c s="34" t="s">
        <v>433</v>
      </c>
      <c s="35" t="s">
        <v>52</v>
      </c>
      <c s="6" t="s">
        <v>434</v>
      </c>
      <c s="36" t="s">
        <v>435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114</v>
      </c>
      <c>
        <f>(M181*21)/100</f>
      </c>
      <c t="s">
        <v>27</v>
      </c>
    </row>
    <row r="182" spans="1:5" ht="12.75">
      <c r="A182" s="35" t="s">
        <v>56</v>
      </c>
      <c r="E182" s="39" t="s">
        <v>52</v>
      </c>
    </row>
    <row r="183" spans="1:5" ht="25.5">
      <c r="A183" s="35" t="s">
        <v>57</v>
      </c>
      <c r="E183" s="40" t="s">
        <v>436</v>
      </c>
    </row>
    <row r="184" spans="1:5" ht="51">
      <c r="A184" t="s">
        <v>59</v>
      </c>
      <c r="E184" s="39" t="s">
        <v>437</v>
      </c>
    </row>
    <row r="185" spans="1:16" ht="12.75">
      <c r="A185" t="s">
        <v>49</v>
      </c>
      <c s="34" t="s">
        <v>438</v>
      </c>
      <c s="34" t="s">
        <v>439</v>
      </c>
      <c s="35" t="s">
        <v>52</v>
      </c>
      <c s="6" t="s">
        <v>440</v>
      </c>
      <c s="36" t="s">
        <v>435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114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25.5">
      <c r="A187" s="35" t="s">
        <v>57</v>
      </c>
      <c r="E187" s="40" t="s">
        <v>441</v>
      </c>
    </row>
    <row r="188" spans="1:5" ht="395.25">
      <c r="A188" t="s">
        <v>59</v>
      </c>
      <c r="E188" s="39" t="s">
        <v>442</v>
      </c>
    </row>
    <row r="189" spans="1:16" ht="12.75">
      <c r="A189" t="s">
        <v>49</v>
      </c>
      <c s="34" t="s">
        <v>443</v>
      </c>
      <c s="34" t="s">
        <v>444</v>
      </c>
      <c s="35" t="s">
        <v>52</v>
      </c>
      <c s="6" t="s">
        <v>445</v>
      </c>
      <c s="36" t="s">
        <v>79</v>
      </c>
      <c s="37">
        <v>55.2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63.75">
      <c r="A191" s="35" t="s">
        <v>57</v>
      </c>
      <c r="E191" s="40" t="s">
        <v>446</v>
      </c>
    </row>
    <row r="192" spans="1:5" ht="12.75">
      <c r="A192" t="s">
        <v>59</v>
      </c>
      <c r="E192" s="39" t="s">
        <v>60</v>
      </c>
    </row>
    <row r="193" spans="1:16" ht="12.75">
      <c r="A193" t="s">
        <v>49</v>
      </c>
      <c s="34" t="s">
        <v>447</v>
      </c>
      <c s="34" t="s">
        <v>448</v>
      </c>
      <c s="35" t="s">
        <v>52</v>
      </c>
      <c s="6" t="s">
        <v>449</v>
      </c>
      <c s="36" t="s">
        <v>79</v>
      </c>
      <c s="37">
        <v>0.3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38.25">
      <c r="A195" s="35" t="s">
        <v>57</v>
      </c>
      <c r="E195" s="40" t="s">
        <v>450</v>
      </c>
    </row>
    <row r="196" spans="1:5" ht="12.75">
      <c r="A196" t="s">
        <v>59</v>
      </c>
      <c r="E196" s="39" t="s">
        <v>60</v>
      </c>
    </row>
    <row r="197" spans="1:16" ht="12.75">
      <c r="A197" t="s">
        <v>49</v>
      </c>
      <c s="34" t="s">
        <v>451</v>
      </c>
      <c s="34" t="s">
        <v>452</v>
      </c>
      <c s="35" t="s">
        <v>52</v>
      </c>
      <c s="6" t="s">
        <v>453</v>
      </c>
      <c s="36" t="s">
        <v>79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52</v>
      </c>
    </row>
    <row r="199" spans="1:5" ht="25.5">
      <c r="A199" s="35" t="s">
        <v>57</v>
      </c>
      <c r="E199" s="40" t="s">
        <v>454</v>
      </c>
    </row>
    <row r="200" spans="1:5" ht="12.75">
      <c r="A200" t="s">
        <v>59</v>
      </c>
      <c r="E200" s="39" t="s">
        <v>60</v>
      </c>
    </row>
    <row r="201" spans="1:16" ht="12.75">
      <c r="A201" t="s">
        <v>49</v>
      </c>
      <c s="34" t="s">
        <v>455</v>
      </c>
      <c s="34" t="s">
        <v>456</v>
      </c>
      <c s="35" t="s">
        <v>52</v>
      </c>
      <c s="6" t="s">
        <v>457</v>
      </c>
      <c s="36" t="s">
        <v>54</v>
      </c>
      <c s="37">
        <v>35.5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52</v>
      </c>
    </row>
    <row r="203" spans="1:5" ht="38.25">
      <c r="A203" s="35" t="s">
        <v>57</v>
      </c>
      <c r="E203" s="40" t="s">
        <v>458</v>
      </c>
    </row>
    <row r="204" spans="1:5" ht="12.75">
      <c r="A204" t="s">
        <v>59</v>
      </c>
      <c r="E204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459</v>
      </c>
      <c r="E4" s="26" t="s">
        <v>460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463</v>
      </c>
      <c r="E8" s="30" t="s">
        <v>462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464</v>
      </c>
      <c s="35" t="s">
        <v>52</v>
      </c>
      <c s="6" t="s">
        <v>465</v>
      </c>
      <c s="36" t="s">
        <v>79</v>
      </c>
      <c s="37">
        <v>21.8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466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467</v>
      </c>
      <c s="35" t="s">
        <v>52</v>
      </c>
      <c s="6" t="s">
        <v>468</v>
      </c>
      <c s="36" t="s">
        <v>79</v>
      </c>
      <c s="37">
        <v>21.8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466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82</v>
      </c>
      <c r="E18" s="33" t="s">
        <v>469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12.75">
      <c r="A19" t="s">
        <v>49</v>
      </c>
      <c s="34" t="s">
        <v>26</v>
      </c>
      <c s="34" t="s">
        <v>470</v>
      </c>
      <c s="35" t="s">
        <v>52</v>
      </c>
      <c s="6" t="s">
        <v>471</v>
      </c>
      <c s="36" t="s">
        <v>90</v>
      </c>
      <c s="37">
        <v>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472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67</v>
      </c>
      <c s="34" t="s">
        <v>473</v>
      </c>
      <c s="35" t="s">
        <v>52</v>
      </c>
      <c s="6" t="s">
        <v>474</v>
      </c>
      <c s="36" t="s">
        <v>90</v>
      </c>
      <c s="37">
        <v>29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475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71</v>
      </c>
      <c s="34" t="s">
        <v>476</v>
      </c>
      <c s="35" t="s">
        <v>52</v>
      </c>
      <c s="6" t="s">
        <v>477</v>
      </c>
      <c s="36" t="s">
        <v>90</v>
      </c>
      <c s="37">
        <v>27.4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478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76</v>
      </c>
      <c s="34" t="s">
        <v>479</v>
      </c>
      <c s="35" t="s">
        <v>52</v>
      </c>
      <c s="6" t="s">
        <v>480</v>
      </c>
      <c s="36" t="s">
        <v>90</v>
      </c>
      <c s="37">
        <v>16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481</v>
      </c>
    </row>
    <row r="34" spans="1:5" ht="12.75">
      <c r="A34" t="s">
        <v>59</v>
      </c>
      <c r="E34" s="39" t="s">
        <v>60</v>
      </c>
    </row>
    <row r="35" spans="1:16" ht="25.5">
      <c r="A35" t="s">
        <v>49</v>
      </c>
      <c s="34" t="s">
        <v>82</v>
      </c>
      <c s="34" t="s">
        <v>482</v>
      </c>
      <c s="35" t="s">
        <v>52</v>
      </c>
      <c s="6" t="s">
        <v>483</v>
      </c>
      <c s="36" t="s">
        <v>90</v>
      </c>
      <c s="37">
        <v>45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484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87</v>
      </c>
      <c s="34" t="s">
        <v>485</v>
      </c>
      <c s="35" t="s">
        <v>52</v>
      </c>
      <c s="6" t="s">
        <v>486</v>
      </c>
      <c s="36" t="s">
        <v>137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487</v>
      </c>
    </row>
    <row r="42" spans="1:5" ht="12.75">
      <c r="A42" t="s">
        <v>59</v>
      </c>
      <c r="E42" s="39" t="s">
        <v>60</v>
      </c>
    </row>
    <row r="43" spans="1:16" ht="25.5">
      <c r="A43" t="s">
        <v>49</v>
      </c>
      <c s="34" t="s">
        <v>92</v>
      </c>
      <c s="34" t="s">
        <v>488</v>
      </c>
      <c s="35" t="s">
        <v>52</v>
      </c>
      <c s="6" t="s">
        <v>489</v>
      </c>
      <c s="36" t="s">
        <v>90</v>
      </c>
      <c s="37">
        <v>119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490</v>
      </c>
    </row>
    <row r="46" spans="1:5" ht="12.75">
      <c r="A46" t="s">
        <v>59</v>
      </c>
      <c r="E46" s="39" t="s">
        <v>60</v>
      </c>
    </row>
    <row r="47" spans="1:16" ht="25.5">
      <c r="A47" t="s">
        <v>49</v>
      </c>
      <c s="34" t="s">
        <v>98</v>
      </c>
      <c s="34" t="s">
        <v>491</v>
      </c>
      <c s="35" t="s">
        <v>52</v>
      </c>
      <c s="6" t="s">
        <v>492</v>
      </c>
      <c s="36" t="s">
        <v>90</v>
      </c>
      <c s="37">
        <v>119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490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103</v>
      </c>
      <c s="34" t="s">
        <v>493</v>
      </c>
      <c s="35" t="s">
        <v>52</v>
      </c>
      <c s="6" t="s">
        <v>494</v>
      </c>
      <c s="36" t="s">
        <v>90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495</v>
      </c>
    </row>
    <row r="54" spans="1:5" ht="12.75">
      <c r="A54" t="s">
        <v>59</v>
      </c>
      <c r="E54" s="39" t="s">
        <v>60</v>
      </c>
    </row>
    <row r="55" spans="1:16" ht="12.75">
      <c r="A55" t="s">
        <v>49</v>
      </c>
      <c s="34" t="s">
        <v>107</v>
      </c>
      <c s="34" t="s">
        <v>496</v>
      </c>
      <c s="35" t="s">
        <v>52</v>
      </c>
      <c s="6" t="s">
        <v>497</v>
      </c>
      <c s="36" t="s">
        <v>90</v>
      </c>
      <c s="37">
        <v>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495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111</v>
      </c>
      <c s="34" t="s">
        <v>498</v>
      </c>
      <c s="35" t="s">
        <v>52</v>
      </c>
      <c s="6" t="s">
        <v>499</v>
      </c>
      <c s="36" t="s">
        <v>90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116</v>
      </c>
      <c s="34" t="s">
        <v>500</v>
      </c>
      <c s="35" t="s">
        <v>52</v>
      </c>
      <c s="6" t="s">
        <v>501</v>
      </c>
      <c s="36" t="s">
        <v>137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120</v>
      </c>
      <c s="34" t="s">
        <v>502</v>
      </c>
      <c s="35" t="s">
        <v>52</v>
      </c>
      <c s="6" t="s">
        <v>503</v>
      </c>
      <c s="36" t="s">
        <v>137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52</v>
      </c>
    </row>
    <row r="70" spans="1:5" ht="12.75">
      <c r="A70" t="s">
        <v>59</v>
      </c>
      <c r="E70" s="39" t="s">
        <v>60</v>
      </c>
    </row>
    <row r="71" spans="1:16" ht="25.5">
      <c r="A71" t="s">
        <v>49</v>
      </c>
      <c s="34" t="s">
        <v>124</v>
      </c>
      <c s="34" t="s">
        <v>504</v>
      </c>
      <c s="35" t="s">
        <v>52</v>
      </c>
      <c s="6" t="s">
        <v>505</v>
      </c>
      <c s="36" t="s">
        <v>506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52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127</v>
      </c>
      <c s="34" t="s">
        <v>507</v>
      </c>
      <c s="35" t="s">
        <v>52</v>
      </c>
      <c s="6" t="s">
        <v>508</v>
      </c>
      <c s="36" t="s">
        <v>509</v>
      </c>
      <c s="37">
        <v>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130</v>
      </c>
      <c s="34" t="s">
        <v>510</v>
      </c>
      <c s="35" t="s">
        <v>52</v>
      </c>
      <c s="6" t="s">
        <v>511</v>
      </c>
      <c s="36" t="s">
        <v>509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52</v>
      </c>
    </row>
    <row r="82" spans="1:5" ht="12.75">
      <c r="A82" t="s">
        <v>59</v>
      </c>
      <c r="E8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512</v>
      </c>
      <c r="E4" s="26" t="s">
        <v>513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516</v>
      </c>
      <c r="E8" s="30" t="s">
        <v>515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517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518</v>
      </c>
      <c s="35" t="s">
        <v>52</v>
      </c>
      <c s="6" t="s">
        <v>519</v>
      </c>
      <c s="36" t="s">
        <v>294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114</v>
      </c>
      <c>
        <f>(M10*21)/100</f>
      </c>
      <c t="s">
        <v>27</v>
      </c>
    </row>
    <row r="11" spans="1:5" ht="12.75">
      <c r="A11" s="35" t="s">
        <v>56</v>
      </c>
      <c r="E11" s="39" t="s">
        <v>520</v>
      </c>
    </row>
    <row r="12" spans="1:5" ht="12.75">
      <c r="A12" s="35" t="s">
        <v>57</v>
      </c>
      <c r="E12" s="40" t="s">
        <v>52</v>
      </c>
    </row>
    <row r="13" spans="1:5" ht="51">
      <c r="A13" t="s">
        <v>59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52</v>
      </c>
      <c s="6" t="s">
        <v>523</v>
      </c>
      <c s="36" t="s">
        <v>294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56</v>
      </c>
      <c r="E15" s="39" t="s">
        <v>524</v>
      </c>
    </row>
    <row r="16" spans="1:5" ht="12.75">
      <c r="A16" s="35" t="s">
        <v>57</v>
      </c>
      <c r="E16" s="40" t="s">
        <v>52</v>
      </c>
    </row>
    <row r="17" spans="1:5" ht="51">
      <c r="A17" t="s">
        <v>59</v>
      </c>
      <c r="E17" s="39" t="s">
        <v>525</v>
      </c>
    </row>
    <row r="18" spans="1:16" ht="12.75">
      <c r="A18" t="s">
        <v>49</v>
      </c>
      <c s="34" t="s">
        <v>26</v>
      </c>
      <c s="34" t="s">
        <v>526</v>
      </c>
      <c s="35" t="s">
        <v>52</v>
      </c>
      <c s="6" t="s">
        <v>527</v>
      </c>
      <c s="36" t="s">
        <v>294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114</v>
      </c>
      <c>
        <f>(M18*21)/100</f>
      </c>
      <c t="s">
        <v>27</v>
      </c>
    </row>
    <row r="19" spans="1:5" ht="12.75">
      <c r="A19" s="35" t="s">
        <v>56</v>
      </c>
      <c r="E19" s="39" t="s">
        <v>528</v>
      </c>
    </row>
    <row r="20" spans="1:5" ht="12.75">
      <c r="A20" s="35" t="s">
        <v>57</v>
      </c>
      <c r="E20" s="40" t="s">
        <v>52</v>
      </c>
    </row>
    <row r="21" spans="1:5" ht="51">
      <c r="A21" t="s">
        <v>59</v>
      </c>
      <c r="E21" s="39" t="s">
        <v>529</v>
      </c>
    </row>
    <row r="22" spans="1:13" ht="12.75">
      <c r="A22" t="s">
        <v>46</v>
      </c>
      <c r="C22" s="31" t="s">
        <v>27</v>
      </c>
      <c r="E22" s="33" t="s">
        <v>530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67</v>
      </c>
      <c s="34" t="s">
        <v>531</v>
      </c>
      <c s="35" t="s">
        <v>52</v>
      </c>
      <c s="6" t="s">
        <v>532</v>
      </c>
      <c s="36" t="s">
        <v>294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114</v>
      </c>
      <c>
        <f>(M23*21)/100</f>
      </c>
      <c t="s">
        <v>27</v>
      </c>
    </row>
    <row r="24" spans="1:5" ht="12.75">
      <c r="A24" s="35" t="s">
        <v>56</v>
      </c>
      <c r="E24" s="39" t="s">
        <v>520</v>
      </c>
    </row>
    <row r="25" spans="1:5" ht="12.75">
      <c r="A25" s="35" t="s">
        <v>57</v>
      </c>
      <c r="E25" s="40" t="s">
        <v>52</v>
      </c>
    </row>
    <row r="26" spans="1:5" ht="114.75">
      <c r="A26" t="s">
        <v>59</v>
      </c>
      <c r="E26" s="39" t="s">
        <v>533</v>
      </c>
    </row>
    <row r="27" spans="1:16" ht="12.75">
      <c r="A27" t="s">
        <v>49</v>
      </c>
      <c s="34" t="s">
        <v>71</v>
      </c>
      <c s="34" t="s">
        <v>534</v>
      </c>
      <c s="35" t="s">
        <v>52</v>
      </c>
      <c s="6" t="s">
        <v>535</v>
      </c>
      <c s="36" t="s">
        <v>294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114</v>
      </c>
      <c>
        <f>(M27*21)/100</f>
      </c>
      <c t="s">
        <v>27</v>
      </c>
    </row>
    <row r="28" spans="1:5" ht="12.75">
      <c r="A28" s="35" t="s">
        <v>56</v>
      </c>
      <c r="E28" s="39" t="s">
        <v>520</v>
      </c>
    </row>
    <row r="29" spans="1:5" ht="12.75">
      <c r="A29" s="35" t="s">
        <v>57</v>
      </c>
      <c r="E29" s="40" t="s">
        <v>52</v>
      </c>
    </row>
    <row r="30" spans="1:5" ht="102">
      <c r="A30" t="s">
        <v>59</v>
      </c>
      <c r="E30" s="39" t="s">
        <v>536</v>
      </c>
    </row>
    <row r="31" spans="1:16" ht="12.75">
      <c r="A31" t="s">
        <v>49</v>
      </c>
      <c s="34" t="s">
        <v>76</v>
      </c>
      <c s="34" t="s">
        <v>537</v>
      </c>
      <c s="35" t="s">
        <v>52</v>
      </c>
      <c s="6" t="s">
        <v>538</v>
      </c>
      <c s="36" t="s">
        <v>294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114</v>
      </c>
      <c>
        <f>(M31*21)/100</f>
      </c>
      <c t="s">
        <v>27</v>
      </c>
    </row>
    <row r="32" spans="1:5" ht="12.75">
      <c r="A32" s="35" t="s">
        <v>56</v>
      </c>
      <c r="E32" s="39" t="s">
        <v>539</v>
      </c>
    </row>
    <row r="33" spans="1:5" ht="12.75">
      <c r="A33" s="35" t="s">
        <v>57</v>
      </c>
      <c r="E33" s="40" t="s">
        <v>52</v>
      </c>
    </row>
    <row r="34" spans="1:5" ht="25.5">
      <c r="A34" t="s">
        <v>59</v>
      </c>
      <c r="E34" s="39" t="s">
        <v>540</v>
      </c>
    </row>
    <row r="35" spans="1:16" ht="12.75">
      <c r="A35" t="s">
        <v>49</v>
      </c>
      <c s="34" t="s">
        <v>82</v>
      </c>
      <c s="34" t="s">
        <v>541</v>
      </c>
      <c s="35" t="s">
        <v>52</v>
      </c>
      <c s="6" t="s">
        <v>542</v>
      </c>
      <c s="36" t="s">
        <v>294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114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38.25">
      <c r="A37" s="35" t="s">
        <v>57</v>
      </c>
      <c r="E37" s="40" t="s">
        <v>543</v>
      </c>
    </row>
    <row r="38" spans="1:5" ht="25.5">
      <c r="A38" t="s">
        <v>59</v>
      </c>
      <c r="E38" s="39" t="s">
        <v>544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